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'Лист1'!$9:$10</definedName>
    <definedName name="_xlnm.Print_Area" localSheetId="0">'Лист1'!$A$1:$M$403</definedName>
  </definedNames>
  <calcPr fullCalcOnLoad="1"/>
</workbook>
</file>

<file path=xl/sharedStrings.xml><?xml version="1.0" encoding="utf-8"?>
<sst xmlns="http://schemas.openxmlformats.org/spreadsheetml/2006/main" count="392" uniqueCount="223">
  <si>
    <t>Учреждения социального обслуживания населения</t>
  </si>
  <si>
    <t>Социальное обслуживание населения</t>
  </si>
  <si>
    <t>Программа "Развитие и модернизация жилищно-коммунального комплекса Ханты-Мансийского автономного округа-Югры" на 2011-2013 годы</t>
  </si>
  <si>
    <t>Программы "Новая школа Югры" на 2011-2013 годы</t>
  </si>
  <si>
    <t xml:space="preserve">Подпрограмма "Развитие материально-технической базы сферы образования" </t>
  </si>
  <si>
    <t>Сумма  на                 2012 год, всего , тыс.руб.</t>
  </si>
  <si>
    <t>Сумма  на              2013 год, всего , тыс.руб.</t>
  </si>
  <si>
    <t>Больницы, клиники, госпитали, медико-санитарные части</t>
  </si>
  <si>
    <t>Поликлиники, амбулатории, диагностические центры</t>
  </si>
  <si>
    <t>Периодическая печать и издательства</t>
  </si>
  <si>
    <t>Телевидение и радиовещание</t>
  </si>
  <si>
    <t>Дворцы и дома культуры, другие учреждения культуры и средств массовой информации</t>
  </si>
  <si>
    <t>Государственная поддержка в сфере культуры, кинематографии и средств массовой информации</t>
  </si>
  <si>
    <t>Библиотеки</t>
  </si>
  <si>
    <t>Проведение мероприятий для детей и молодежи</t>
  </si>
  <si>
    <t>Организационно-воспитательная работа с молодежью</t>
  </si>
  <si>
    <t>Органы внутренних дел</t>
  </si>
  <si>
    <t>Дорожное хозяйство</t>
  </si>
  <si>
    <t>Автомобильный транспорт</t>
  </si>
  <si>
    <t>Функционирование высшего должностного лица субъекта Российской Федерации и муниципального образования</t>
  </si>
  <si>
    <t xml:space="preserve">  ведомственной структуре расходов на плановый период 2012 и 2013 годов</t>
  </si>
  <si>
    <t xml:space="preserve">Распределение бюджетных ассигнований по разделам, подразделам, целевым статьям и видам расходов </t>
  </si>
  <si>
    <t xml:space="preserve"> классификации расходов бюджета городского  огкруга город Мегион в</t>
  </si>
  <si>
    <t>Наименование главного распорядителя, распорядителя, получателя средств бюджета городского округа</t>
  </si>
  <si>
    <t>Коды</t>
  </si>
  <si>
    <t>в том числе:</t>
  </si>
  <si>
    <t>Ведомственная статья</t>
  </si>
  <si>
    <t>Раздел</t>
  </si>
  <si>
    <t>Подраздел</t>
  </si>
  <si>
    <t>Целевая статья расходов</t>
  </si>
  <si>
    <t>Вид расхода</t>
  </si>
  <si>
    <t>Расходы, осуществляемые по вопросам местного значения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</si>
  <si>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</si>
  <si>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</si>
  <si>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ДУМА ГОРОДА</t>
  </si>
  <si>
    <t>Функционирование законодательных (представительных) органов государственной власти и местного самоуправления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</si>
  <si>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</si>
  <si>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</si>
  <si>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</si>
  <si>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Руководительконтрольно-счетной палаты муниципального образования и его заместители</t>
  </si>
  <si>
    <t>Руководитель счетной палаты органа местного самоуправления и их заместители</t>
  </si>
  <si>
    <t>Мероприятия в области информационно-коммуникационных технологий и связи</t>
  </si>
  <si>
    <t>АДМИНИСТРАЦИЯ ГОРОДА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</si>
  <si>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</si>
  <si>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</si>
  <si>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Составление (изменгение и дополнение) списка кандидатов в присяжные заседатели федеральных судов общей юрисдикции в Российской Федерации</t>
  </si>
  <si>
    <t>Субвенции для фин.обеспечения списков кандидатов в присяжные заседатели</t>
  </si>
  <si>
    <t>Проведение выборов Думы города</t>
  </si>
  <si>
    <t>Резервные фонды местных администраций</t>
  </si>
  <si>
    <t>Субвенции на осуществление полномочий по подготовке проведения статистических переписей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</si>
  <si>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</si>
  <si>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</si>
  <si>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Условно-утвержденные расходы</t>
  </si>
  <si>
    <t>Обеспечение равного с Министерством внутренних дел РФ  повышения денежного довольствия сотрудникам и заработная платы работникам подразделений милиции общественной безопасностии социальных выплат</t>
  </si>
  <si>
    <t xml:space="preserve">Военный  персонал  </t>
  </si>
  <si>
    <t>Вещевое обеспечение</t>
  </si>
  <si>
    <t>Пособия и компенсации военнослужащим, приравненным к ним лицам, а также уволенным из из числа</t>
  </si>
  <si>
    <t>Целевые программы муниципальных образований</t>
  </si>
  <si>
    <t xml:space="preserve"> "Комплексные мероприятия по профилактике правонарушений на территории городского округа г.Мегион"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</si>
  <si>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</si>
  <si>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</si>
  <si>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Дополнительные мероприятия, направленные на снижение напряженности на рынке труда (средства федерального бюджета)</t>
  </si>
  <si>
    <t>Дополнительные мероприятия, направленные на снижение напряженности на рынке труда (средства окружного бюджета)</t>
  </si>
  <si>
    <t>Субвенции на поддержку сельскохозяйственного производства</t>
  </si>
  <si>
    <t>Программа "Развитие транспортной системы Югры"</t>
  </si>
  <si>
    <t>Программа "Поддержка и развитие малого и среднего предпринимательства на территории городского округа город Мегион на 2011-2015 годы"</t>
  </si>
  <si>
    <t>"Программа "Капитальный ремонт жилого фонда"</t>
  </si>
  <si>
    <t>Непрограмные инвестиции в основные фонды</t>
  </si>
  <si>
    <t>Поддержка коммунального хозяйства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</si>
  <si>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издержек, субсидии юридическим лицам</t>
  </si>
  <si>
    <t xml:space="preserve">Мероприятия в области коммунального хозяйства, субсидии юридическим лицам </t>
  </si>
  <si>
    <t xml:space="preserve">Мероприятия в области коммунального хозяйства </t>
  </si>
  <si>
    <t>Подпрограмма "Проектирование и строительство инженерных сетей"</t>
  </si>
  <si>
    <t>Программа "Энергосбережение", бюджетные инвестиции</t>
  </si>
  <si>
    <t>Увеличение стоимости основных средств</t>
  </si>
  <si>
    <t>Работы, услуги по содержанию имущества</t>
  </si>
  <si>
    <t>Программа "Подготовка к осенне-зимнему периоду"</t>
  </si>
  <si>
    <t>Благоустройство</t>
  </si>
  <si>
    <t>Администрация города- программа "Содержание объектов внешнего благоустройства городского округа город Мегион на 2009 год".</t>
  </si>
  <si>
    <t>Администрация города- пр.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</si>
  <si>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</si>
  <si>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Программа "Новая школа -Югры" на 2011-2013 годы</t>
  </si>
  <si>
    <t>Осуществление полномочий в области оборота этилового спирта, алкогольной и спиртосдержащей продукции</t>
  </si>
  <si>
    <t>Субсидии некомерческим организациям</t>
  </si>
  <si>
    <t>Подпрограмма "Развитие МТБ дошкольных образовательных учреждений ХМАО-Югры"</t>
  </si>
  <si>
    <t>Учреждения по внешкольной работе с тетьми</t>
  </si>
  <si>
    <t>Развитие МТБ учреждений образования ХМАО-Югры</t>
  </si>
  <si>
    <t>Культура, кинематография и средства массовой информации</t>
  </si>
  <si>
    <t>Мероприятия в сфере культуры, кинематографии и средств массовой информации</t>
  </si>
  <si>
    <t>Мероприяти в области культуры</t>
  </si>
  <si>
    <t>Комплектование книжных фондов библиотек муниципальных образований</t>
  </si>
  <si>
    <t>Хранение, комплектование, учет и использование архивных документов, относящихся к государственной собственности автономного округа</t>
  </si>
  <si>
    <t>Подпрограмма"Библиотечное дело"</t>
  </si>
  <si>
    <t xml:space="preserve">Подпрограмма "Обеспечение комплексной безопасности и комфортных условий в учреждениях культуры" </t>
  </si>
  <si>
    <t>Программа "Социальная поддержка и социальное обслуживание инвалидов в Ханты-Мансийском автономном округе - Югре" на 2010-2014 годы</t>
  </si>
  <si>
    <t>Здравоохранение, физическая культура и спорт</t>
  </si>
  <si>
    <t>Ведомственная целевая программа "Анти-спид на 2011-2012 годы"</t>
  </si>
  <si>
    <t>Ведомственная целевая программа "Неотложные меры борьбы с туберкулезом на 2011-2012 годы"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</si>
  <si>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</si>
  <si>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</si>
  <si>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</si>
  <si>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 xml:space="preserve">Подпрограмма "Развитие материально-технической базы учреждений здравоохранения" </t>
  </si>
  <si>
    <t>Доплаты к пенсиям государственных служащих субьектов РФ и муниципальных служащих</t>
  </si>
  <si>
    <t>Закон автономного округа от 19 июля 2006 года №83-оз "О социальной поддержке педагигических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автномного округа-Югры, по оплате жилого помещения и коммунальных услуг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</si>
  <si>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</si>
  <si>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</si>
  <si>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</si>
  <si>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Содержание ребенка в семье опекуна и приемной семье, а также оплата труда приемного родителя</t>
  </si>
  <si>
    <t>Субвенции на предоставление дополнительных мер социальной поддержки детей-сирот и детей, оставшихся без попечения родителей,усыновителей,приемных родителей.</t>
  </si>
  <si>
    <t>Периодические издания, учреждения органами законодательной и исполнительной власти</t>
  </si>
  <si>
    <t>ДЕПАРТАМЕНТ МУНИЦИПАЛЬНОЙ СОБСТВЕННОСТИ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</si>
  <si>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</si>
  <si>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Программа "Улучшение жилищных условий населения ХМАО-Югры"</t>
  </si>
  <si>
    <t xml:space="preserve"> -подпрограмма "Обеспечение жильем граждан, проживающих в жилых помещениях, непригодных для проживания", бюджетные инвестиции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</si>
  <si>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фонда", бюджетные инвестиции</t>
  </si>
  <si>
    <t>Переселение граждан из ж/ф, непригодного для проживания</t>
  </si>
  <si>
    <t>Телерадиокомпании</t>
  </si>
  <si>
    <t>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</si>
  <si>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 xml:space="preserve">Программа "Улучшение жилищных условий населения ХМАО - Югры" </t>
  </si>
  <si>
    <t xml:space="preserve">Подпрограмма "Улучшение жилищных условий отдельных категорий граждан" </t>
  </si>
  <si>
    <t xml:space="preserve">ДЕПАРТАМЕНТ ФИНАНСОВ </t>
  </si>
  <si>
    <t>Процентные платежи по муниципальному долгу</t>
  </si>
  <si>
    <t>ДЕПАРТАМЕНТ ОБРАЗОВАНИЯ</t>
  </si>
  <si>
    <t>Другие вопросы в области в области охраны окружающей среды</t>
  </si>
  <si>
    <t>Программа "Оздоровление экологической обстановки в Ханты-Мансийском автономном округе - Югре в 2005-2010 годах", в том числе по кредитополучателям:</t>
  </si>
  <si>
    <t>Детские дошкольные учреждения</t>
  </si>
  <si>
    <t xml:space="preserve">Субсидии на реализацию программы "Новая школа Югры" </t>
  </si>
  <si>
    <t xml:space="preserve">Программа "Новая школа Югры" </t>
  </si>
  <si>
    <t>Школы общеобразовательные</t>
  </si>
  <si>
    <t xml:space="preserve">Развитие МТБ учреждений образования ХМАО-Югры, классное руководство </t>
  </si>
  <si>
    <t>Мероприятия по организации оздоровительной кампании детей и подростков</t>
  </si>
  <si>
    <t xml:space="preserve">Оздоровление детей </t>
  </si>
  <si>
    <t>Ведомственная целевая программа  "Совершенствование организации и осуществление мероприятий по работе с детьми, подростками и молодежью на 2011-2013 годы"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</si>
  <si>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</si>
  <si>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Центральные бухгалтерии, учебно-методические кабинеты, межшкольные учебные комбинаты,группы хозяйственного обслуживания</t>
  </si>
  <si>
    <t>Подпрорамма "Художественное образование"</t>
  </si>
  <si>
    <t xml:space="preserve">Программа "Новая школа  - Югры" на 2010-2013 годы </t>
  </si>
  <si>
    <t>Муниципальные целевые программы</t>
  </si>
  <si>
    <t>Департамент образования и молодежной политики (Ведомственная целевая программа "Образование" на 2011-2013 годы)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</si>
  <si>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</si>
  <si>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Федеральные целевые программы</t>
  </si>
  <si>
    <t xml:space="preserve">Доступное жилье молодым  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</si>
  <si>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</si>
  <si>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ФИЗИЧЕСКОЙ КУЛЬТУРЫ И СПОРТА</t>
  </si>
  <si>
    <t>Учредения по внешкольной работе с детьми</t>
  </si>
  <si>
    <t>Физическая культура</t>
  </si>
  <si>
    <t>Ведомственная целевая программа "Физкультура и спорт в городском округе город Мегион" на 2011-2013 годы</t>
  </si>
  <si>
    <t>ВСЕГО:</t>
  </si>
  <si>
    <t>Социальные выплаты</t>
  </si>
  <si>
    <t>Региональные целевые программы</t>
  </si>
  <si>
    <t>Социальное обеспечение населения</t>
  </si>
  <si>
    <t>Социальная политика</t>
  </si>
  <si>
    <t>Выполнение функций государственными органами</t>
  </si>
  <si>
    <t>Центральный аппарат</t>
  </si>
  <si>
    <t>Жилищно-коммунальное хозяйство</t>
  </si>
  <si>
    <t>Информационные технологии и связь</t>
  </si>
  <si>
    <t>Связь и информатика</t>
  </si>
  <si>
    <t>Национальная экономика</t>
  </si>
  <si>
    <t>Выполнение других обязательств государства</t>
  </si>
  <si>
    <t>Другие общегосударственные вопросы</t>
  </si>
  <si>
    <t>Общегосударственные вопросы</t>
  </si>
  <si>
    <t>Пенсионное обеспечение</t>
  </si>
  <si>
    <t>Субсидии юридическим лицам</t>
  </si>
  <si>
    <t>Другие вопросы в области национальной экономики</t>
  </si>
  <si>
    <t>Выполнение функций бюджетными учреждениями</t>
  </si>
  <si>
    <t>Обеспечение деятельности подведомственных учреждений</t>
  </si>
  <si>
    <t>Центры спортивной подготовки (сборные команды)</t>
  </si>
  <si>
    <t>Физическая культура и спорт</t>
  </si>
  <si>
    <t>Другие вопросы в области социальной политики</t>
  </si>
  <si>
    <t>Социальная помощь</t>
  </si>
  <si>
    <t>Судебная система</t>
  </si>
  <si>
    <t>Мероприятия в области образования</t>
  </si>
  <si>
    <t>Государственная регистрация актов гражданского состояния</t>
  </si>
  <si>
    <t>Руководство и управление в сфере установленных функций</t>
  </si>
  <si>
    <t>Культура</t>
  </si>
  <si>
    <t>Охрана окружающей среды</t>
  </si>
  <si>
    <t>Музеи и постоянные выставки</t>
  </si>
  <si>
    <t>Иные безвозмездные и безвозвратные перечисления</t>
  </si>
  <si>
    <t>Прочие расходы</t>
  </si>
  <si>
    <t>Процентные платежи по долговым обязательствам</t>
  </si>
  <si>
    <t>Обслуживание государственного и муниципального долга</t>
  </si>
  <si>
    <t>Программа "Развитие физической культуры и спорта в Ханты-Мансийском автономном округе - Югре" на 2011-2013 годы</t>
  </si>
  <si>
    <t>Массовый спорт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</si>
  <si>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</si>
  <si>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</si>
  <si>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Программа "Современное здравоохранение Югры" на 2011-2013 годы</t>
  </si>
  <si>
    <t>Другие вопросы в области здравоохранения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</si>
  <si>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</si>
  <si>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Скорая медицинская помощь</t>
  </si>
  <si>
    <t>Амбулаторная помощь</t>
  </si>
  <si>
    <t>Здравоохранение</t>
  </si>
  <si>
    <t>Программа "Культура Югры" на 2011-2013 годы и на перспективу до 2015 года</t>
  </si>
  <si>
    <t>Молодежная политика и оздоровление детей</t>
  </si>
  <si>
    <t>Ежемесячное денежное вознаграждение за классное руководство</t>
  </si>
  <si>
    <t>Общее образование</t>
  </si>
  <si>
    <t>Дошкольное образование</t>
  </si>
  <si>
    <t>Образование</t>
  </si>
  <si>
    <t>Коммунальное хозяйство</t>
  </si>
  <si>
    <t>Программа по капитальному ремонту многоквартирных домов "Наш дом" на 2011-2013 годы и на период до 2020 года</t>
  </si>
  <si>
    <t>Жилищное хозяйство</t>
  </si>
  <si>
    <t>Подпрограмма "Автомобильные дороги"</t>
  </si>
  <si>
    <t>Сельское хозяйство и рыболовство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</si>
  <si>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</si>
  <si>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</si>
  <si>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</si>
  <si>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Транспорт</t>
  </si>
  <si>
    <t>Функционирование органов в сфере национальной безопасности, правоохранительной деятельности и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</si>
  <si>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</si>
  <si>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безопасность и правоохранительная деятельность</t>
  </si>
  <si>
    <t>Обеспечение проведения выборов и референдумов</t>
  </si>
  <si>
    <t>Подпрограмма "Обеспечение комплексной безопасности и комфортных условий образовательного процесса"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</si>
  <si>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</si>
  <si>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</si>
  <si>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Подпрограмма "Инновационное развитие образования"</t>
  </si>
  <si>
    <t>Другие вопросы в области образования</t>
  </si>
  <si>
    <t>Воинские формирования (органы, подразделения)</t>
  </si>
  <si>
    <t>Общеэкономические вопросы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</si>
  <si>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</si>
  <si>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</si>
  <si>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Программа "Развитие информационного общества в г. Мегион"</t>
  </si>
  <si>
    <t>города Мегиона</t>
  </si>
  <si>
    <t xml:space="preserve">Приложение 6                                                                                                                                                         к решению Думы </t>
  </si>
  <si>
    <t>от 25.11.2011 № 197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</si>
</sst>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000"/>
    <numFmt numFmtId="166" formatCode="0000000"/>
    <numFmt numFmtId="167" formatCode="00"/>
    <numFmt numFmtId="168" formatCode="#,##0.0"/>
  </numFmts>
  <fonts count="33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24" borderId="10" xfId="53" applyNumberFormat="1" applyFont="1" applyFill="1" applyBorder="1" applyAlignment="1" applyProtection="1">
      <alignment horizontal="center"/>
      <protection hidden="1"/>
    </xf>
    <xf numFmtId="0" fontId="7" fillId="24" borderId="10" xfId="53" applyFont="1" applyFill="1" applyBorder="1" applyAlignment="1">
      <alignment horizontal="center"/>
      <protection/>
    </xf>
    <xf numFmtId="0" fontId="5" fillId="24" borderId="0" xfId="53" applyFont="1" applyFill="1">
      <alignment/>
      <protection/>
    </xf>
    <xf numFmtId="0" fontId="3" fillId="24" borderId="0" xfId="53" applyFont="1" applyFill="1">
      <alignment/>
      <protection/>
    </xf>
    <xf numFmtId="0" fontId="3" fillId="24" borderId="0" xfId="0" applyFont="1" applyFill="1" applyAlignment="1">
      <alignment/>
    </xf>
    <xf numFmtId="0" fontId="3" fillId="24" borderId="0" xfId="53" applyFont="1" applyFill="1" applyAlignment="1">
      <alignment horizontal="left"/>
      <protection/>
    </xf>
    <xf numFmtId="0" fontId="8" fillId="24" borderId="11" xfId="0" applyFont="1" applyFill="1" applyBorder="1" applyAlignment="1">
      <alignment horizontal="center" vertical="center" wrapText="1"/>
    </xf>
    <xf numFmtId="0" fontId="6" fillId="24" borderId="12" xfId="53" applyNumberFormat="1" applyFont="1" applyFill="1" applyBorder="1" applyAlignment="1" applyProtection="1">
      <alignment horizontal="centerContinuous"/>
      <protection hidden="1"/>
    </xf>
    <xf numFmtId="0" fontId="7" fillId="24" borderId="13" xfId="53" applyFont="1" applyFill="1" applyBorder="1" applyAlignment="1">
      <alignment horizontal="center"/>
      <protection/>
    </xf>
    <xf numFmtId="165" fontId="6" fillId="24" borderId="14" xfId="53" applyNumberFormat="1" applyFont="1" applyFill="1" applyBorder="1" applyAlignment="1" applyProtection="1">
      <alignment vertical="center" wrapText="1"/>
      <protection hidden="1"/>
    </xf>
    <xf numFmtId="165" fontId="6" fillId="24" borderId="15" xfId="53" applyNumberFormat="1" applyFont="1" applyFill="1" applyBorder="1" applyAlignment="1" applyProtection="1">
      <alignment/>
      <protection hidden="1"/>
    </xf>
    <xf numFmtId="167" fontId="6" fillId="24" borderId="16" xfId="53" applyNumberFormat="1" applyFont="1" applyFill="1" applyBorder="1" applyAlignment="1" applyProtection="1">
      <alignment/>
      <protection hidden="1"/>
    </xf>
    <xf numFmtId="166" fontId="6" fillId="24" borderId="16" xfId="53" applyNumberFormat="1" applyFont="1" applyFill="1" applyBorder="1" applyAlignment="1" applyProtection="1">
      <alignment/>
      <protection hidden="1"/>
    </xf>
    <xf numFmtId="165" fontId="6" fillId="24" borderId="16" xfId="53" applyNumberFormat="1" applyFont="1" applyFill="1" applyBorder="1" applyAlignment="1" applyProtection="1">
      <alignment/>
      <protection hidden="1"/>
    </xf>
    <xf numFmtId="168" fontId="9" fillId="24" borderId="16" xfId="53" applyNumberFormat="1" applyFont="1" applyFill="1" applyBorder="1" applyAlignment="1" applyProtection="1">
      <alignment horizontal="center"/>
      <protection hidden="1"/>
    </xf>
    <xf numFmtId="0" fontId="7" fillId="24" borderId="0" xfId="53" applyFont="1" applyFill="1">
      <alignment/>
      <protection/>
    </xf>
    <xf numFmtId="168" fontId="9" fillId="24" borderId="17" xfId="53" applyNumberFormat="1" applyFont="1" applyFill="1" applyBorder="1" applyAlignment="1" applyProtection="1">
      <alignment horizontal="center"/>
      <protection hidden="1"/>
    </xf>
    <xf numFmtId="165" fontId="3" fillId="24" borderId="14" xfId="53" applyNumberFormat="1" applyFont="1" applyFill="1" applyBorder="1" applyAlignment="1" applyProtection="1">
      <alignment vertical="center" wrapText="1"/>
      <protection hidden="1"/>
    </xf>
    <xf numFmtId="165" fontId="3" fillId="24" borderId="15" xfId="53" applyNumberFormat="1" applyFont="1" applyFill="1" applyBorder="1" applyAlignment="1" applyProtection="1">
      <alignment/>
      <protection hidden="1"/>
    </xf>
    <xf numFmtId="167" fontId="3" fillId="24" borderId="16" xfId="53" applyNumberFormat="1" applyFont="1" applyFill="1" applyBorder="1" applyAlignment="1" applyProtection="1">
      <alignment/>
      <protection hidden="1"/>
    </xf>
    <xf numFmtId="166" fontId="3" fillId="24" borderId="16" xfId="53" applyNumberFormat="1" applyFont="1" applyFill="1" applyBorder="1" applyAlignment="1" applyProtection="1">
      <alignment/>
      <protection hidden="1"/>
    </xf>
    <xf numFmtId="165" fontId="3" fillId="24" borderId="16" xfId="53" applyNumberFormat="1" applyFont="1" applyFill="1" applyBorder="1" applyAlignment="1" applyProtection="1">
      <alignment/>
      <protection hidden="1"/>
    </xf>
    <xf numFmtId="168" fontId="10" fillId="24" borderId="16" xfId="53" applyNumberFormat="1" applyFont="1" applyFill="1" applyBorder="1" applyAlignment="1" applyProtection="1">
      <alignment horizontal="center"/>
      <protection hidden="1"/>
    </xf>
    <xf numFmtId="168" fontId="10" fillId="24" borderId="17" xfId="53" applyNumberFormat="1" applyFont="1" applyFill="1" applyBorder="1" applyAlignment="1" applyProtection="1">
      <alignment horizontal="center"/>
      <protection hidden="1"/>
    </xf>
    <xf numFmtId="168" fontId="10" fillId="24" borderId="16" xfId="53" applyNumberFormat="1" applyFont="1" applyFill="1" applyBorder="1">
      <alignment/>
      <protection/>
    </xf>
    <xf numFmtId="168" fontId="10" fillId="24" borderId="17" xfId="53" applyNumberFormat="1" applyFont="1" applyFill="1" applyBorder="1">
      <alignment/>
      <protection/>
    </xf>
    <xf numFmtId="165" fontId="6" fillId="24" borderId="14" xfId="53" applyNumberFormat="1" applyFont="1" applyFill="1" applyBorder="1" applyAlignment="1" applyProtection="1">
      <alignment horizontal="left" vertical="center" wrapText="1"/>
      <protection hidden="1"/>
    </xf>
    <xf numFmtId="168" fontId="9" fillId="24" borderId="16" xfId="53" applyNumberFormat="1" applyFont="1" applyFill="1" applyBorder="1">
      <alignment/>
      <protection/>
    </xf>
    <xf numFmtId="168" fontId="9" fillId="24" borderId="17" xfId="53" applyNumberFormat="1" applyFont="1" applyFill="1" applyBorder="1">
      <alignment/>
      <protection/>
    </xf>
    <xf numFmtId="165" fontId="3" fillId="24" borderId="14" xfId="53" applyNumberFormat="1" applyFont="1" applyFill="1" applyBorder="1" applyAlignment="1" applyProtection="1">
      <alignment horizontal="left" vertical="center" wrapText="1"/>
      <protection hidden="1"/>
    </xf>
    <xf numFmtId="168" fontId="10" fillId="24" borderId="16" xfId="53" applyNumberFormat="1" applyFont="1" applyFill="1" applyBorder="1" applyAlignment="1">
      <alignment horizontal="center"/>
      <protection/>
    </xf>
    <xf numFmtId="168" fontId="9" fillId="24" borderId="16" xfId="53" applyNumberFormat="1" applyFont="1" applyFill="1" applyBorder="1" applyAlignment="1">
      <alignment horizontal="center"/>
      <protection/>
    </xf>
    <xf numFmtId="168" fontId="9" fillId="24" borderId="17" xfId="53" applyNumberFormat="1" applyFont="1" applyFill="1" applyBorder="1" applyAlignment="1">
      <alignment horizontal="center"/>
      <protection/>
    </xf>
    <xf numFmtId="168" fontId="10" fillId="24" borderId="17" xfId="53" applyNumberFormat="1" applyFont="1" applyFill="1" applyBorder="1" applyAlignment="1">
      <alignment horizontal="center"/>
      <protection/>
    </xf>
    <xf numFmtId="0" fontId="3" fillId="24" borderId="14" xfId="0" applyFont="1" applyFill="1" applyBorder="1" applyAlignment="1">
      <alignment vertical="center" wrapText="1"/>
    </xf>
    <xf numFmtId="168" fontId="10" fillId="24" borderId="18" xfId="53" applyNumberFormat="1" applyFont="1" applyFill="1" applyBorder="1" applyAlignment="1">
      <alignment horizontal="center"/>
      <protection/>
    </xf>
    <xf numFmtId="165" fontId="6" fillId="24" borderId="19" xfId="53" applyNumberFormat="1" applyFont="1" applyFill="1" applyBorder="1" applyAlignment="1" applyProtection="1">
      <alignment vertical="center" wrapText="1"/>
      <protection hidden="1"/>
    </xf>
    <xf numFmtId="165" fontId="6" fillId="24" borderId="20" xfId="53" applyNumberFormat="1" applyFont="1" applyFill="1" applyBorder="1" applyAlignment="1" applyProtection="1">
      <alignment/>
      <protection hidden="1"/>
    </xf>
    <xf numFmtId="167" fontId="6" fillId="24" borderId="21" xfId="53" applyNumberFormat="1" applyFont="1" applyFill="1" applyBorder="1" applyAlignment="1" applyProtection="1">
      <alignment/>
      <protection hidden="1"/>
    </xf>
    <xf numFmtId="166" fontId="6" fillId="24" borderId="21" xfId="53" applyNumberFormat="1" applyFont="1" applyFill="1" applyBorder="1" applyAlignment="1" applyProtection="1">
      <alignment/>
      <protection hidden="1"/>
    </xf>
    <xf numFmtId="165" fontId="6" fillId="24" borderId="21" xfId="53" applyNumberFormat="1" applyFont="1" applyFill="1" applyBorder="1" applyAlignment="1" applyProtection="1">
      <alignment/>
      <protection hidden="1"/>
    </xf>
    <xf numFmtId="168" fontId="9" fillId="24" borderId="21" xfId="53" applyNumberFormat="1" applyFont="1" applyFill="1" applyBorder="1" applyAlignment="1" applyProtection="1">
      <alignment horizontal="center"/>
      <protection hidden="1"/>
    </xf>
    <xf numFmtId="168" fontId="9" fillId="24" borderId="22" xfId="53" applyNumberFormat="1" applyFont="1" applyFill="1" applyBorder="1" applyAlignment="1" applyProtection="1">
      <alignment horizontal="center"/>
      <protection hidden="1"/>
    </xf>
    <xf numFmtId="166" fontId="3" fillId="24" borderId="23" xfId="53" applyNumberFormat="1" applyFont="1" applyFill="1" applyBorder="1" applyAlignment="1" applyProtection="1">
      <alignment/>
      <protection hidden="1"/>
    </xf>
    <xf numFmtId="165" fontId="3" fillId="24" borderId="23" xfId="53" applyNumberFormat="1" applyFont="1" applyFill="1" applyBorder="1" applyAlignment="1" applyProtection="1">
      <alignment/>
      <protection hidden="1"/>
    </xf>
    <xf numFmtId="168" fontId="10" fillId="24" borderId="24" xfId="53" applyNumberFormat="1" applyFont="1" applyFill="1" applyBorder="1" applyAlignment="1" applyProtection="1">
      <alignment horizontal="center"/>
      <protection hidden="1"/>
    </xf>
    <xf numFmtId="0" fontId="5" fillId="24" borderId="0" xfId="53" applyFont="1" applyFill="1" applyAlignment="1">
      <alignment horizontal="left"/>
      <protection/>
    </xf>
    <xf numFmtId="166" fontId="6" fillId="24" borderId="23" xfId="53" applyNumberFormat="1" applyFont="1" applyFill="1" applyBorder="1" applyAlignment="1" applyProtection="1">
      <alignment/>
      <protection hidden="1"/>
    </xf>
    <xf numFmtId="165" fontId="6" fillId="24" borderId="23" xfId="53" applyNumberFormat="1" applyFont="1" applyFill="1" applyBorder="1" applyAlignment="1" applyProtection="1">
      <alignment/>
      <protection hidden="1"/>
    </xf>
    <xf numFmtId="168" fontId="6" fillId="24" borderId="23" xfId="53" applyNumberFormat="1" applyFont="1" applyFill="1" applyBorder="1" applyAlignment="1" applyProtection="1">
      <alignment horizontal="center"/>
      <protection hidden="1"/>
    </xf>
    <xf numFmtId="168" fontId="9" fillId="24" borderId="25" xfId="53" applyNumberFormat="1" applyFont="1" applyFill="1" applyBorder="1" applyAlignment="1" applyProtection="1">
      <alignment horizontal="center"/>
      <protection hidden="1"/>
    </xf>
    <xf numFmtId="167" fontId="3" fillId="24" borderId="23" xfId="53" applyNumberFormat="1" applyFont="1" applyFill="1" applyBorder="1" applyAlignment="1" applyProtection="1">
      <alignment/>
      <protection hidden="1"/>
    </xf>
    <xf numFmtId="168" fontId="3" fillId="24" borderId="23" xfId="53" applyNumberFormat="1" applyFont="1" applyFill="1" applyBorder="1" applyAlignment="1" applyProtection="1">
      <alignment horizontal="center"/>
      <protection hidden="1"/>
    </xf>
    <xf numFmtId="168" fontId="10" fillId="24" borderId="25" xfId="53" applyNumberFormat="1" applyFont="1" applyFill="1" applyBorder="1" applyAlignment="1" applyProtection="1">
      <alignment horizontal="center"/>
      <protection hidden="1"/>
    </xf>
    <xf numFmtId="166" fontId="3" fillId="24" borderId="16" xfId="53" applyNumberFormat="1" applyFont="1" applyFill="1" applyBorder="1" applyAlignment="1" applyProtection="1">
      <alignment wrapText="1"/>
      <protection hidden="1"/>
    </xf>
    <xf numFmtId="168" fontId="10" fillId="24" borderId="18" xfId="53" applyNumberFormat="1" applyFont="1" applyFill="1" applyBorder="1">
      <alignment/>
      <protection/>
    </xf>
    <xf numFmtId="168" fontId="10" fillId="24" borderId="23" xfId="53" applyNumberFormat="1" applyFont="1" applyFill="1" applyBorder="1" applyAlignment="1" applyProtection="1">
      <alignment horizontal="center"/>
      <protection hidden="1"/>
    </xf>
    <xf numFmtId="0" fontId="6" fillId="24" borderId="26" xfId="53" applyNumberFormat="1" applyFont="1" applyFill="1" applyBorder="1" applyAlignment="1" applyProtection="1">
      <alignment wrapText="1"/>
      <protection hidden="1"/>
    </xf>
    <xf numFmtId="165" fontId="6" fillId="24" borderId="27" xfId="53" applyNumberFormat="1" applyFont="1" applyFill="1" applyBorder="1" applyAlignment="1" applyProtection="1">
      <alignment/>
      <protection hidden="1"/>
    </xf>
    <xf numFmtId="167" fontId="6" fillId="24" borderId="11" xfId="53" applyNumberFormat="1" applyFont="1" applyFill="1" applyBorder="1" applyAlignment="1" applyProtection="1">
      <alignment/>
      <protection hidden="1"/>
    </xf>
    <xf numFmtId="0" fontId="6" fillId="24" borderId="11" xfId="53" applyNumberFormat="1" applyFont="1" applyFill="1" applyBorder="1" applyAlignment="1" applyProtection="1">
      <alignment/>
      <protection hidden="1"/>
    </xf>
    <xf numFmtId="168" fontId="9" fillId="24" borderId="11" xfId="53" applyNumberFormat="1" applyFont="1" applyFill="1" applyBorder="1" applyAlignment="1" applyProtection="1">
      <alignment horizontal="center"/>
      <protection hidden="1"/>
    </xf>
    <xf numFmtId="168" fontId="9" fillId="24" borderId="28" xfId="53" applyNumberFormat="1" applyFont="1" applyFill="1" applyBorder="1" applyAlignment="1" applyProtection="1">
      <alignment horizontal="center"/>
      <protection hidden="1"/>
    </xf>
    <xf numFmtId="0" fontId="7" fillId="24" borderId="0" xfId="53" applyFont="1" applyFill="1" applyBorder="1" applyAlignment="1">
      <alignment wrapText="1"/>
      <protection/>
    </xf>
    <xf numFmtId="0" fontId="5" fillId="24" borderId="0" xfId="0" applyFont="1" applyFill="1" applyBorder="1" applyAlignment="1">
      <alignment wrapText="1"/>
    </xf>
    <xf numFmtId="0" fontId="12" fillId="24" borderId="0" xfId="0" applyFont="1" applyFill="1" applyAlignment="1">
      <alignment/>
    </xf>
    <xf numFmtId="168" fontId="3" fillId="24" borderId="0" xfId="0" applyNumberFormat="1" applyFont="1" applyFill="1" applyBorder="1" applyAlignment="1">
      <alignment horizontal="right" wrapText="1"/>
    </xf>
    <xf numFmtId="168" fontId="5" fillId="24" borderId="0" xfId="53" applyNumberFormat="1" applyFont="1" applyFill="1">
      <alignment/>
      <protection/>
    </xf>
    <xf numFmtId="0" fontId="12" fillId="24" borderId="0" xfId="53" applyFont="1" applyFill="1">
      <alignment/>
      <protection/>
    </xf>
    <xf numFmtId="0" fontId="8" fillId="24" borderId="0" xfId="0" applyFont="1" applyFill="1" applyBorder="1" applyAlignment="1">
      <alignment horizontal="center" vertical="center" wrapText="1"/>
    </xf>
    <xf numFmtId="168" fontId="3" fillId="24" borderId="29" xfId="53" applyNumberFormat="1" applyFont="1" applyFill="1" applyBorder="1" applyAlignment="1" applyProtection="1">
      <alignment horizontal="center"/>
      <protection hidden="1"/>
    </xf>
    <xf numFmtId="168" fontId="3" fillId="24" borderId="16" xfId="53" applyNumberFormat="1" applyFont="1" applyFill="1" applyBorder="1" applyAlignment="1">
      <alignment horizontal="center"/>
      <protection/>
    </xf>
    <xf numFmtId="168" fontId="3" fillId="24" borderId="18" xfId="53" applyNumberFormat="1" applyFont="1" applyFill="1" applyBorder="1" applyAlignment="1">
      <alignment horizontal="center"/>
      <protection/>
    </xf>
    <xf numFmtId="0" fontId="7" fillId="24" borderId="11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24" borderId="28" xfId="0" applyFont="1" applyFill="1" applyBorder="1" applyAlignment="1">
      <alignment horizontal="center" vertical="center" textRotation="90" wrapText="1"/>
    </xf>
    <xf numFmtId="0" fontId="8" fillId="24" borderId="28" xfId="0" applyFont="1" applyFill="1" applyBorder="1" applyAlignment="1">
      <alignment horizontal="center" vertical="center" wrapText="1"/>
    </xf>
    <xf numFmtId="165" fontId="6" fillId="24" borderId="30" xfId="53" applyNumberFormat="1" applyFont="1" applyFill="1" applyBorder="1" applyAlignment="1" applyProtection="1">
      <alignment horizontal="left" vertical="center" wrapText="1"/>
      <protection hidden="1"/>
    </xf>
    <xf numFmtId="165" fontId="6" fillId="24" borderId="31" xfId="53" applyNumberFormat="1" applyFont="1" applyFill="1" applyBorder="1" applyAlignment="1" applyProtection="1">
      <alignment/>
      <protection hidden="1"/>
    </xf>
    <xf numFmtId="167" fontId="6" fillId="24" borderId="32" xfId="53" applyNumberFormat="1" applyFont="1" applyFill="1" applyBorder="1" applyAlignment="1" applyProtection="1">
      <alignment/>
      <protection hidden="1"/>
    </xf>
    <xf numFmtId="166" fontId="6" fillId="24" borderId="32" xfId="53" applyNumberFormat="1" applyFont="1" applyFill="1" applyBorder="1" applyAlignment="1" applyProtection="1">
      <alignment/>
      <protection hidden="1"/>
    </xf>
    <xf numFmtId="165" fontId="6" fillId="24" borderId="32" xfId="53" applyNumberFormat="1" applyFont="1" applyFill="1" applyBorder="1" applyAlignment="1" applyProtection="1">
      <alignment/>
      <protection hidden="1"/>
    </xf>
    <xf numFmtId="168" fontId="9" fillId="24" borderId="32" xfId="53" applyNumberFormat="1" applyFont="1" applyFill="1" applyBorder="1" applyAlignment="1" applyProtection="1">
      <alignment horizontal="center"/>
      <protection hidden="1"/>
    </xf>
    <xf numFmtId="168" fontId="9" fillId="24" borderId="33" xfId="53" applyNumberFormat="1" applyFont="1" applyFill="1" applyBorder="1" applyAlignment="1" applyProtection="1">
      <alignment horizontal="center"/>
      <protection hidden="1"/>
    </xf>
    <xf numFmtId="165" fontId="6" fillId="24" borderId="15" xfId="53" applyNumberFormat="1" applyFont="1" applyFill="1" applyBorder="1" applyAlignment="1" applyProtection="1">
      <alignment vertical="center" wrapText="1"/>
      <protection hidden="1"/>
    </xf>
    <xf numFmtId="165" fontId="3" fillId="24" borderId="15" xfId="53" applyNumberFormat="1" applyFont="1" applyFill="1" applyBorder="1" applyAlignment="1" applyProtection="1">
      <alignment vertical="center" wrapText="1"/>
      <protection hidden="1"/>
    </xf>
    <xf numFmtId="0" fontId="4" fillId="24" borderId="0" xfId="53" applyFont="1" applyFill="1">
      <alignment/>
      <protection/>
    </xf>
    <xf numFmtId="168" fontId="9" fillId="24" borderId="18" xfId="53" applyNumberFormat="1" applyFont="1" applyFill="1" applyBorder="1" applyAlignment="1" applyProtection="1">
      <alignment horizontal="center"/>
      <protection hidden="1"/>
    </xf>
    <xf numFmtId="0" fontId="6" fillId="24" borderId="14" xfId="0" applyFont="1" applyFill="1" applyBorder="1" applyAlignment="1">
      <alignment vertical="center" wrapText="1"/>
    </xf>
    <xf numFmtId="0" fontId="11" fillId="24" borderId="0" xfId="53" applyFont="1" applyFill="1">
      <alignment/>
      <protection/>
    </xf>
    <xf numFmtId="166" fontId="3" fillId="24" borderId="16" xfId="53" applyNumberFormat="1" applyFont="1" applyFill="1" applyBorder="1" applyAlignment="1" applyProtection="1">
      <alignment horizontal="left"/>
      <protection hidden="1"/>
    </xf>
    <xf numFmtId="168" fontId="9" fillId="24" borderId="24" xfId="53" applyNumberFormat="1" applyFont="1" applyFill="1" applyBorder="1" applyAlignment="1" applyProtection="1">
      <alignment horizontal="center"/>
      <protection hidden="1"/>
    </xf>
    <xf numFmtId="49" fontId="3" fillId="24" borderId="16" xfId="53" applyNumberFormat="1" applyFont="1" applyFill="1" applyBorder="1" applyAlignment="1" applyProtection="1">
      <alignment/>
      <protection hidden="1"/>
    </xf>
    <xf numFmtId="0" fontId="12" fillId="24" borderId="14" xfId="0" applyFont="1" applyFill="1" applyBorder="1" applyAlignment="1">
      <alignment vertical="center" wrapText="1"/>
    </xf>
    <xf numFmtId="168" fontId="9" fillId="24" borderId="29" xfId="53" applyNumberFormat="1" applyFont="1" applyFill="1" applyBorder="1" applyAlignment="1" applyProtection="1">
      <alignment horizontal="center"/>
      <protection hidden="1"/>
    </xf>
    <xf numFmtId="168" fontId="10" fillId="24" borderId="22" xfId="53" applyNumberFormat="1" applyFont="1" applyFill="1" applyBorder="1" applyAlignment="1" applyProtection="1">
      <alignment horizontal="center"/>
      <protection hidden="1"/>
    </xf>
    <xf numFmtId="165" fontId="3" fillId="24" borderId="34" xfId="53" applyNumberFormat="1" applyFont="1" applyFill="1" applyBorder="1" applyAlignment="1" applyProtection="1">
      <alignment/>
      <protection hidden="1"/>
    </xf>
    <xf numFmtId="168" fontId="10" fillId="24" borderId="23" xfId="53" applyNumberFormat="1" applyFont="1" applyFill="1" applyBorder="1" applyAlignment="1">
      <alignment horizontal="center"/>
      <protection/>
    </xf>
    <xf numFmtId="168" fontId="10" fillId="24" borderId="25" xfId="53" applyNumberFormat="1" applyFont="1" applyFill="1" applyBorder="1" applyAlignment="1">
      <alignment horizontal="center"/>
      <protection/>
    </xf>
    <xf numFmtId="168" fontId="10" fillId="24" borderId="25" xfId="53" applyNumberFormat="1" applyFont="1" applyFill="1" applyBorder="1">
      <alignment/>
      <protection/>
    </xf>
    <xf numFmtId="165" fontId="6" fillId="24" borderId="14" xfId="53" applyNumberFormat="1" applyFont="1" applyFill="1" applyBorder="1" applyAlignment="1" applyProtection="1">
      <alignment wrapText="1"/>
      <protection hidden="1"/>
    </xf>
    <xf numFmtId="165" fontId="3" fillId="24" borderId="14" xfId="53" applyNumberFormat="1" applyFont="1" applyFill="1" applyBorder="1" applyAlignment="1" applyProtection="1">
      <alignment wrapText="1"/>
      <protection hidden="1"/>
    </xf>
    <xf numFmtId="165" fontId="3" fillId="24" borderId="14" xfId="53" applyNumberFormat="1" applyFont="1" applyFill="1" applyBorder="1" applyAlignment="1" applyProtection="1">
      <alignment horizontal="left" wrapText="1"/>
      <protection hidden="1"/>
    </xf>
    <xf numFmtId="165" fontId="3" fillId="24" borderId="15" xfId="53" applyNumberFormat="1" applyFont="1" applyFill="1" applyBorder="1" applyAlignment="1" applyProtection="1">
      <alignment wrapText="1"/>
      <protection hidden="1"/>
    </xf>
    <xf numFmtId="165" fontId="6" fillId="24" borderId="14" xfId="53" applyNumberFormat="1" applyFont="1" applyFill="1" applyBorder="1" applyAlignment="1" applyProtection="1">
      <alignment horizontal="left" wrapText="1"/>
      <protection hidden="1"/>
    </xf>
    <xf numFmtId="0" fontId="3" fillId="24" borderId="14" xfId="0" applyFont="1" applyFill="1" applyBorder="1" applyAlignment="1">
      <alignment wrapText="1"/>
    </xf>
    <xf numFmtId="0" fontId="3" fillId="24" borderId="19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0" fontId="6" fillId="24" borderId="15" xfId="0" applyFont="1" applyFill="1" applyBorder="1" applyAlignment="1">
      <alignment wrapText="1"/>
    </xf>
    <xf numFmtId="166" fontId="6" fillId="24" borderId="16" xfId="53" applyNumberFormat="1" applyFont="1" applyFill="1" applyBorder="1" applyAlignment="1" applyProtection="1">
      <alignment wrapText="1"/>
      <protection hidden="1"/>
    </xf>
    <xf numFmtId="168" fontId="10" fillId="24" borderId="18" xfId="53" applyNumberFormat="1" applyFont="1" applyFill="1" applyBorder="1" applyAlignment="1" applyProtection="1">
      <alignment horizontal="center"/>
      <protection hidden="1"/>
    </xf>
    <xf numFmtId="165" fontId="3" fillId="24" borderId="35" xfId="53" applyNumberFormat="1" applyFont="1" applyFill="1" applyBorder="1" applyAlignment="1" applyProtection="1">
      <alignment vertical="center" wrapText="1"/>
      <protection hidden="1"/>
    </xf>
    <xf numFmtId="168" fontId="9" fillId="24" borderId="36" xfId="53" applyNumberFormat="1" applyFont="1" applyFill="1" applyBorder="1" applyAlignment="1" applyProtection="1">
      <alignment horizontal="center"/>
      <protection hidden="1"/>
    </xf>
    <xf numFmtId="165" fontId="3" fillId="24" borderId="19" xfId="53" applyNumberFormat="1" applyFont="1" applyFill="1" applyBorder="1" applyAlignment="1" applyProtection="1">
      <alignment vertical="center" wrapText="1"/>
      <protection hidden="1"/>
    </xf>
    <xf numFmtId="165" fontId="3" fillId="24" borderId="20" xfId="53" applyNumberFormat="1" applyFont="1" applyFill="1" applyBorder="1" applyAlignment="1" applyProtection="1">
      <alignment/>
      <protection hidden="1"/>
    </xf>
    <xf numFmtId="167" fontId="3" fillId="24" borderId="21" xfId="53" applyNumberFormat="1" applyFont="1" applyFill="1" applyBorder="1" applyAlignment="1" applyProtection="1">
      <alignment/>
      <protection hidden="1"/>
    </xf>
    <xf numFmtId="166" fontId="3" fillId="24" borderId="21" xfId="53" applyNumberFormat="1" applyFont="1" applyFill="1" applyBorder="1" applyAlignment="1" applyProtection="1">
      <alignment/>
      <protection hidden="1"/>
    </xf>
    <xf numFmtId="165" fontId="3" fillId="24" borderId="21" xfId="53" applyNumberFormat="1" applyFont="1" applyFill="1" applyBorder="1" applyAlignment="1" applyProtection="1">
      <alignment/>
      <protection hidden="1"/>
    </xf>
    <xf numFmtId="168" fontId="10" fillId="24" borderId="21" xfId="53" applyNumberFormat="1" applyFont="1" applyFill="1" applyBorder="1" applyAlignment="1" applyProtection="1">
      <alignment horizontal="center"/>
      <protection hidden="1"/>
    </xf>
    <xf numFmtId="0" fontId="16" fillId="24" borderId="0" xfId="53" applyFont="1" applyFill="1">
      <alignment/>
      <protection/>
    </xf>
    <xf numFmtId="0" fontId="6" fillId="24" borderId="16" xfId="53" applyFont="1" applyFill="1" applyBorder="1">
      <alignment/>
      <protection/>
    </xf>
    <xf numFmtId="167" fontId="6" fillId="24" borderId="23" xfId="53" applyNumberFormat="1" applyFont="1" applyFill="1" applyBorder="1" applyAlignment="1" applyProtection="1">
      <alignment/>
      <protection hidden="1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12" fillId="24" borderId="0" xfId="0" applyFont="1" applyFill="1" applyAlignment="1">
      <alignment wrapText="1"/>
    </xf>
    <xf numFmtId="0" fontId="5" fillId="24" borderId="0" xfId="52" applyFont="1" applyFill="1" applyProtection="1">
      <alignment/>
      <protection hidden="1"/>
    </xf>
    <xf numFmtId="0" fontId="5" fillId="24" borderId="0" xfId="52" applyFont="1" applyFill="1">
      <alignment/>
      <protection/>
    </xf>
    <xf numFmtId="0" fontId="0" fillId="24" borderId="0" xfId="0" applyFont="1" applyFill="1" applyAlignment="1">
      <alignment wrapText="1"/>
    </xf>
    <xf numFmtId="0" fontId="3" fillId="24" borderId="0" xfId="0" applyFont="1" applyFill="1" applyBorder="1" applyAlignment="1">
      <alignment horizontal="right" wrapText="1"/>
    </xf>
    <xf numFmtId="49" fontId="3" fillId="24" borderId="16" xfId="53" applyNumberFormat="1" applyFont="1" applyFill="1" applyBorder="1" applyAlignment="1" applyProtection="1">
      <alignment horizontal="right"/>
      <protection hidden="1"/>
    </xf>
    <xf numFmtId="0" fontId="3" fillId="24" borderId="15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wrapText="1"/>
    </xf>
    <xf numFmtId="168" fontId="3" fillId="24" borderId="17" xfId="53" applyNumberFormat="1" applyFont="1" applyFill="1" applyBorder="1" applyAlignment="1">
      <alignment horizontal="center"/>
      <protection/>
    </xf>
    <xf numFmtId="0" fontId="0" fillId="24" borderId="35" xfId="0" applyFont="1" applyFill="1" applyBorder="1" applyAlignment="1">
      <alignment wrapText="1"/>
    </xf>
    <xf numFmtId="168" fontId="6" fillId="24" borderId="25" xfId="53" applyNumberFormat="1" applyFont="1" applyFill="1" applyBorder="1" applyAlignment="1" applyProtection="1">
      <alignment horizontal="center"/>
      <protection hidden="1"/>
    </xf>
    <xf numFmtId="168" fontId="3" fillId="24" borderId="25" xfId="53" applyNumberFormat="1" applyFont="1" applyFill="1" applyBorder="1" applyAlignment="1" applyProtection="1">
      <alignment horizontal="center"/>
      <protection hidden="1"/>
    </xf>
    <xf numFmtId="0" fontId="13" fillId="24" borderId="19" xfId="0" applyFont="1" applyFill="1" applyBorder="1" applyAlignment="1">
      <alignment wrapText="1"/>
    </xf>
    <xf numFmtId="0" fontId="14" fillId="24" borderId="15" xfId="0" applyFont="1" applyFill="1" applyBorder="1" applyAlignment="1">
      <alignment wrapText="1"/>
    </xf>
    <xf numFmtId="0" fontId="15" fillId="24" borderId="15" xfId="0" applyFont="1" applyFill="1" applyBorder="1" applyAlignment="1">
      <alignment wrapText="1"/>
    </xf>
    <xf numFmtId="0" fontId="5" fillId="24" borderId="0" xfId="53" applyFont="1" applyFill="1" applyBorder="1">
      <alignment/>
      <protection/>
    </xf>
    <xf numFmtId="0" fontId="5" fillId="24" borderId="37" xfId="53" applyFont="1" applyFill="1" applyBorder="1">
      <alignment/>
      <protection/>
    </xf>
    <xf numFmtId="0" fontId="0" fillId="24" borderId="19" xfId="0" applyFont="1" applyFill="1" applyBorder="1" applyAlignment="1">
      <alignment wrapText="1"/>
    </xf>
    <xf numFmtId="168" fontId="10" fillId="24" borderId="29" xfId="53" applyNumberFormat="1" applyFont="1" applyFill="1" applyBorder="1" applyAlignment="1">
      <alignment horizontal="center"/>
      <protection/>
    </xf>
    <xf numFmtId="168" fontId="9" fillId="24" borderId="29" xfId="53" applyNumberFormat="1" applyFont="1" applyFill="1" applyBorder="1" applyAlignment="1">
      <alignment horizontal="center"/>
      <protection/>
    </xf>
    <xf numFmtId="0" fontId="6" fillId="24" borderId="20" xfId="0" applyFont="1" applyFill="1" applyBorder="1" applyAlignment="1">
      <alignment vertical="center" wrapText="1"/>
    </xf>
    <xf numFmtId="168" fontId="9" fillId="24" borderId="38" xfId="53" applyNumberFormat="1" applyFont="1" applyFill="1" applyBorder="1" applyAlignment="1" applyProtection="1">
      <alignment horizontal="center"/>
      <protection hidden="1"/>
    </xf>
    <xf numFmtId="168" fontId="10" fillId="24" borderId="21" xfId="53" applyNumberFormat="1" applyFont="1" applyFill="1" applyBorder="1" applyAlignment="1">
      <alignment horizontal="center"/>
      <protection/>
    </xf>
    <xf numFmtId="168" fontId="10" fillId="24" borderId="22" xfId="53" applyNumberFormat="1" applyFont="1" applyFill="1" applyBorder="1">
      <alignment/>
      <protection/>
    </xf>
    <xf numFmtId="168" fontId="10" fillId="24" borderId="22" xfId="53" applyNumberFormat="1" applyFont="1" applyFill="1" applyBorder="1" applyAlignment="1">
      <alignment horizontal="center"/>
      <protection/>
    </xf>
    <xf numFmtId="168" fontId="9" fillId="24" borderId="18" xfId="53" applyNumberFormat="1" applyFont="1" applyFill="1" applyBorder="1" applyAlignment="1">
      <alignment horizontal="center"/>
      <protection/>
    </xf>
    <xf numFmtId="0" fontId="3" fillId="24" borderId="0" xfId="53" applyFont="1" applyFill="1" applyAlignment="1">
      <alignment horizontal="left" wrapText="1"/>
      <protection/>
    </xf>
    <xf numFmtId="0" fontId="3" fillId="24" borderId="0" xfId="53" applyFont="1" applyFill="1" applyAlignment="1">
      <alignment horizontal="left" wrapText="1"/>
      <protection/>
    </xf>
    <xf numFmtId="0" fontId="3" fillId="24" borderId="0" xfId="0" applyFont="1" applyFill="1" applyAlignment="1">
      <alignment/>
    </xf>
    <xf numFmtId="0" fontId="3" fillId="24" borderId="0" xfId="53" applyFont="1" applyFill="1" applyAlignment="1">
      <alignment horizontal="left"/>
      <protection/>
    </xf>
    <xf numFmtId="0" fontId="6" fillId="24" borderId="0" xfId="52" applyFont="1" applyFill="1" applyAlignment="1" applyProtection="1">
      <alignment horizontal="center"/>
      <protection hidden="1"/>
    </xf>
    <xf numFmtId="0" fontId="6" fillId="24" borderId="0" xfId="52" applyFont="1" applyFill="1" applyAlignment="1" applyProtection="1">
      <alignment horizontal="center" wrapText="1"/>
      <protection hidden="1"/>
    </xf>
    <xf numFmtId="0" fontId="6" fillId="24" borderId="0" xfId="52" applyFont="1" applyFill="1" applyAlignment="1" applyProtection="1">
      <alignment horizontal="center" vertical="center" wrapText="1"/>
      <protection hidden="1"/>
    </xf>
    <xf numFmtId="0" fontId="3" fillId="24" borderId="0" xfId="0" applyFont="1" applyFill="1" applyBorder="1" applyAlignment="1">
      <alignment horizontal="left" wrapText="1"/>
    </xf>
    <xf numFmtId="168" fontId="3" fillId="24" borderId="0" xfId="0" applyNumberFormat="1" applyFont="1" applyFill="1" applyBorder="1" applyAlignment="1">
      <alignment horizontal="right" wrapText="1"/>
    </xf>
    <xf numFmtId="0" fontId="0" fillId="24" borderId="0" xfId="0" applyFont="1" applyFill="1" applyAlignment="1">
      <alignment/>
    </xf>
    <xf numFmtId="0" fontId="8" fillId="24" borderId="3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 wrapText="1"/>
    </xf>
    <xf numFmtId="0" fontId="7" fillId="24" borderId="41" xfId="53" applyNumberFormat="1" applyFont="1" applyFill="1" applyBorder="1" applyAlignment="1" applyProtection="1">
      <alignment horizontal="center" vertical="center" wrapText="1"/>
      <protection hidden="1"/>
    </xf>
    <xf numFmtId="0" fontId="0" fillId="24" borderId="42" xfId="0" applyFont="1" applyFill="1" applyBorder="1" applyAlignment="1">
      <alignment horizontal="center" vertical="center"/>
    </xf>
    <xf numFmtId="0" fontId="7" fillId="24" borderId="39" xfId="53" applyNumberFormat="1" applyFont="1" applyFill="1" applyBorder="1" applyAlignment="1" applyProtection="1">
      <alignment horizontal="center" vertical="center"/>
      <protection hidden="1"/>
    </xf>
    <xf numFmtId="0" fontId="7" fillId="24" borderId="43" xfId="53" applyNumberFormat="1" applyFont="1" applyFill="1" applyBorder="1" applyAlignment="1" applyProtection="1">
      <alignment horizontal="center" vertical="center"/>
      <protection hidden="1"/>
    </xf>
    <xf numFmtId="0" fontId="7" fillId="24" borderId="44" xfId="53" applyNumberFormat="1" applyFont="1" applyFill="1" applyBorder="1" applyAlignment="1" applyProtection="1">
      <alignment horizontal="center" vertical="center"/>
      <protection hidden="1"/>
    </xf>
    <xf numFmtId="0" fontId="8" fillId="24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4;&#1077;&#1076;&#1086;&#1084;&#1089;&#1090;&#1074;&#1077;&#1085;&#1085;&#1072;&#1103;\&#1072;&#1085;&#1072;&#1083;&#1080;&#1090;&#1080;&#1095;&#1077;&#1089;&#1082;&#1072;&#1103;%20&#1090;&#1072;&#1073;&#1083;&#1080;&#1094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7;&#1086;&#1083;&#1100;&#1079;&#1086;&#1074;&#1072;&#1090;&#1077;&#1083;&#1100;\&#1056;&#1072;&#1073;&#1086;&#1095;&#1080;&#1081;%20&#1089;&#1090;&#1086;&#1083;\&#1041;&#1070;&#1044;&#1046;&#1045;&#1058;%202011-2013\&#1055;&#1088;&#1080;&#1083;&#1086;&#1078;&#1077;&#1085;&#1080;&#1077;%204,5,6,7,8.9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-2013"/>
      <sheetName val="Лист3"/>
    </sheetNames>
    <sheetDataSet>
      <sheetData sheetId="0">
        <row r="22">
          <cell r="P22">
            <v>4617.7</v>
          </cell>
        </row>
        <row r="23">
          <cell r="P23">
            <v>2842.1</v>
          </cell>
        </row>
        <row r="72">
          <cell r="P72">
            <v>0</v>
          </cell>
        </row>
        <row r="92">
          <cell r="P92">
            <v>7700</v>
          </cell>
        </row>
        <row r="93">
          <cell r="P93">
            <v>228</v>
          </cell>
        </row>
        <row r="94">
          <cell r="P94">
            <v>6845</v>
          </cell>
        </row>
        <row r="166">
          <cell r="Q166">
            <v>50</v>
          </cell>
        </row>
        <row r="179">
          <cell r="P179">
            <v>20548.3</v>
          </cell>
        </row>
        <row r="222">
          <cell r="Q222">
            <v>5700</v>
          </cell>
        </row>
        <row r="243">
          <cell r="Q243">
            <v>250</v>
          </cell>
        </row>
        <row r="244">
          <cell r="Q244">
            <v>330</v>
          </cell>
        </row>
      </sheetData>
      <sheetData sheetId="1">
        <row r="11">
          <cell r="I11">
            <v>3129.4</v>
          </cell>
          <cell r="P11">
            <v>3129.4</v>
          </cell>
        </row>
        <row r="13">
          <cell r="I13">
            <v>2913.2</v>
          </cell>
          <cell r="P13">
            <v>2913.2</v>
          </cell>
        </row>
        <row r="14">
          <cell r="I14">
            <v>1527.2</v>
          </cell>
          <cell r="P14">
            <v>1527.2</v>
          </cell>
        </row>
        <row r="15">
          <cell r="I15">
            <v>11219.3</v>
          </cell>
          <cell r="P15">
            <v>11219.3</v>
          </cell>
        </row>
        <row r="17">
          <cell r="I17">
            <v>165844.7</v>
          </cell>
          <cell r="P17">
            <v>165844.7</v>
          </cell>
        </row>
        <row r="19">
          <cell r="J19">
            <v>8.8</v>
          </cell>
        </row>
        <row r="21">
          <cell r="I21">
            <v>27093</v>
          </cell>
          <cell r="P21">
            <v>27093</v>
          </cell>
        </row>
        <row r="22">
          <cell r="I22">
            <v>4702.7</v>
          </cell>
          <cell r="P22">
            <v>4702.7</v>
          </cell>
        </row>
        <row r="23">
          <cell r="I23">
            <v>2907.1</v>
          </cell>
          <cell r="P23">
            <v>2907.1</v>
          </cell>
        </row>
        <row r="25">
          <cell r="I25">
            <v>3000</v>
          </cell>
          <cell r="P25">
            <v>3000</v>
          </cell>
        </row>
        <row r="27">
          <cell r="I27">
            <v>29503</v>
          </cell>
          <cell r="P27">
            <v>29503</v>
          </cell>
        </row>
        <row r="28">
          <cell r="I28">
            <v>1881</v>
          </cell>
          <cell r="P28">
            <v>1881</v>
          </cell>
        </row>
        <row r="29">
          <cell r="J29">
            <v>6176.3</v>
          </cell>
          <cell r="Q29">
            <v>6176.3</v>
          </cell>
        </row>
        <row r="30">
          <cell r="J30">
            <v>5164.8</v>
          </cell>
          <cell r="Q30">
            <v>5164.8</v>
          </cell>
        </row>
        <row r="31">
          <cell r="J31">
            <v>2293.2</v>
          </cell>
          <cell r="Q31">
            <v>2293.2</v>
          </cell>
        </row>
        <row r="32">
          <cell r="J32">
            <v>684.7</v>
          </cell>
          <cell r="Q32">
            <v>684.7</v>
          </cell>
        </row>
        <row r="33">
          <cell r="J33">
            <v>18</v>
          </cell>
          <cell r="Q33">
            <v>18</v>
          </cell>
        </row>
        <row r="34">
          <cell r="I34">
            <v>171427.5</v>
          </cell>
          <cell r="P34">
            <v>314467.6</v>
          </cell>
        </row>
        <row r="36">
          <cell r="I36">
            <v>4138</v>
          </cell>
          <cell r="P36">
            <v>4138</v>
          </cell>
        </row>
        <row r="41">
          <cell r="I41">
            <v>723</v>
          </cell>
          <cell r="P41">
            <v>723</v>
          </cell>
        </row>
        <row r="42">
          <cell r="I42">
            <v>7475</v>
          </cell>
          <cell r="P42">
            <v>7475</v>
          </cell>
        </row>
        <row r="45">
          <cell r="P45">
            <v>8500</v>
          </cell>
        </row>
        <row r="49">
          <cell r="I49">
            <v>13959.3</v>
          </cell>
          <cell r="P49">
            <v>13959.3</v>
          </cell>
        </row>
        <row r="51">
          <cell r="I51">
            <v>1648</v>
          </cell>
          <cell r="P51">
            <v>1648</v>
          </cell>
        </row>
        <row r="52">
          <cell r="I52">
            <v>168</v>
          </cell>
          <cell r="P52">
            <v>168</v>
          </cell>
        </row>
        <row r="53">
          <cell r="I53">
            <v>2005</v>
          </cell>
          <cell r="P53">
            <v>2005</v>
          </cell>
        </row>
        <row r="54">
          <cell r="I54">
            <v>659</v>
          </cell>
          <cell r="P54">
            <v>659</v>
          </cell>
        </row>
        <row r="59">
          <cell r="I59">
            <v>23255.9</v>
          </cell>
          <cell r="P59">
            <v>23255.9</v>
          </cell>
        </row>
        <row r="60">
          <cell r="I60">
            <v>1000</v>
          </cell>
          <cell r="P60">
            <v>1000</v>
          </cell>
        </row>
        <row r="61">
          <cell r="I61">
            <v>1000</v>
          </cell>
          <cell r="P61">
            <v>1000</v>
          </cell>
        </row>
        <row r="64">
          <cell r="I64">
            <v>5772</v>
          </cell>
          <cell r="P64">
            <v>5772</v>
          </cell>
        </row>
        <row r="65">
          <cell r="I65">
            <v>5000</v>
          </cell>
          <cell r="J65">
            <v>7558.9</v>
          </cell>
          <cell r="P65">
            <v>5000</v>
          </cell>
          <cell r="Q65">
            <v>7437.3</v>
          </cell>
        </row>
        <row r="68">
          <cell r="I68">
            <v>7700</v>
          </cell>
        </row>
        <row r="69">
          <cell r="I69">
            <v>228</v>
          </cell>
        </row>
        <row r="71">
          <cell r="I71">
            <v>6845</v>
          </cell>
        </row>
        <row r="75">
          <cell r="I75">
            <v>15052</v>
          </cell>
          <cell r="P75">
            <v>15052</v>
          </cell>
        </row>
        <row r="76">
          <cell r="I76">
            <v>35083</v>
          </cell>
          <cell r="P76">
            <v>35083</v>
          </cell>
        </row>
        <row r="79">
          <cell r="I79">
            <v>40763.1</v>
          </cell>
          <cell r="J79">
            <v>738.5</v>
          </cell>
          <cell r="P79">
            <v>40763.1</v>
          </cell>
          <cell r="Q79">
            <v>776.3</v>
          </cell>
        </row>
        <row r="80">
          <cell r="I80">
            <v>22236.5</v>
          </cell>
          <cell r="J80">
            <v>105</v>
          </cell>
          <cell r="P80">
            <v>22236.5</v>
          </cell>
          <cell r="Q80">
            <v>105</v>
          </cell>
        </row>
        <row r="81">
          <cell r="I81">
            <v>22960.3</v>
          </cell>
          <cell r="J81">
            <v>242.7</v>
          </cell>
          <cell r="P81">
            <v>22960.3</v>
          </cell>
          <cell r="Q81">
            <v>250.3</v>
          </cell>
        </row>
        <row r="82">
          <cell r="I82">
            <v>28826.2</v>
          </cell>
          <cell r="J82">
            <v>739</v>
          </cell>
          <cell r="P82">
            <v>28826.2</v>
          </cell>
          <cell r="Q82">
            <v>776.8</v>
          </cell>
        </row>
        <row r="83">
          <cell r="I83">
            <v>2853.9</v>
          </cell>
          <cell r="J83">
            <v>98.3</v>
          </cell>
          <cell r="P83">
            <v>2853.9</v>
          </cell>
          <cell r="Q83">
            <v>98.3</v>
          </cell>
        </row>
        <row r="84">
          <cell r="I84">
            <v>49828.5</v>
          </cell>
          <cell r="J84">
            <v>475.2</v>
          </cell>
          <cell r="P84">
            <v>49828.5</v>
          </cell>
          <cell r="Q84">
            <v>490.3</v>
          </cell>
        </row>
        <row r="85">
          <cell r="I85">
            <v>23299.2</v>
          </cell>
          <cell r="J85">
            <v>242.2</v>
          </cell>
          <cell r="P85">
            <v>23299.2</v>
          </cell>
          <cell r="Q85">
            <v>249.8</v>
          </cell>
        </row>
        <row r="86">
          <cell r="I86">
            <v>31465.8</v>
          </cell>
          <cell r="J86">
            <v>261.9</v>
          </cell>
          <cell r="P86">
            <v>31465.8</v>
          </cell>
          <cell r="Q86">
            <v>269.4</v>
          </cell>
        </row>
        <row r="87">
          <cell r="I87">
            <v>24744.5</v>
          </cell>
          <cell r="J87">
            <v>117.4</v>
          </cell>
          <cell r="P87">
            <v>24744.5</v>
          </cell>
          <cell r="Q87">
            <v>117.4</v>
          </cell>
        </row>
        <row r="88">
          <cell r="I88">
            <v>14015.4</v>
          </cell>
          <cell r="J88">
            <v>176</v>
          </cell>
          <cell r="P88">
            <v>14015.4</v>
          </cell>
          <cell r="Q88">
            <v>183.6</v>
          </cell>
        </row>
        <row r="89">
          <cell r="I89">
            <v>31509.9</v>
          </cell>
          <cell r="J89">
            <v>127.7</v>
          </cell>
          <cell r="P89">
            <v>31509.9</v>
          </cell>
          <cell r="Q89">
            <v>127.7</v>
          </cell>
        </row>
        <row r="90">
          <cell r="I90">
            <v>29163.7</v>
          </cell>
          <cell r="J90">
            <v>137</v>
          </cell>
          <cell r="P90">
            <v>29163.7</v>
          </cell>
          <cell r="Q90">
            <v>137</v>
          </cell>
        </row>
        <row r="93">
          <cell r="I93">
            <v>4184</v>
          </cell>
          <cell r="J93">
            <v>16732.4</v>
          </cell>
          <cell r="P93">
            <v>4184</v>
          </cell>
          <cell r="Q93">
            <v>16732.4</v>
          </cell>
        </row>
        <row r="95">
          <cell r="I95">
            <v>11379.8</v>
          </cell>
          <cell r="P95">
            <v>11379.8</v>
          </cell>
        </row>
        <row r="96">
          <cell r="I96">
            <v>5280.400000000001</v>
          </cell>
          <cell r="P96">
            <v>5280.400000000001</v>
          </cell>
        </row>
        <row r="97">
          <cell r="I97">
            <v>7103.7</v>
          </cell>
          <cell r="P97">
            <v>7103.7</v>
          </cell>
        </row>
        <row r="98">
          <cell r="I98">
            <v>17454.8</v>
          </cell>
          <cell r="P98">
            <v>17454.8</v>
          </cell>
        </row>
        <row r="99">
          <cell r="I99">
            <v>6768.6</v>
          </cell>
          <cell r="P99">
            <v>6768.6</v>
          </cell>
        </row>
        <row r="100">
          <cell r="I100">
            <v>7359.7</v>
          </cell>
          <cell r="P100">
            <v>7359.7</v>
          </cell>
        </row>
        <row r="101">
          <cell r="I101">
            <v>4620.7</v>
          </cell>
          <cell r="P101">
            <v>4620.7</v>
          </cell>
        </row>
        <row r="110">
          <cell r="I110">
            <v>12466.099999999999</v>
          </cell>
          <cell r="J110">
            <v>54447</v>
          </cell>
          <cell r="P110">
            <v>12466.099999999999</v>
          </cell>
          <cell r="Q110">
            <v>54447</v>
          </cell>
        </row>
        <row r="111">
          <cell r="J111">
            <v>38146</v>
          </cell>
          <cell r="Q111">
            <v>37484</v>
          </cell>
        </row>
        <row r="112">
          <cell r="I112">
            <v>17112.8</v>
          </cell>
          <cell r="P112">
            <v>17112.8</v>
          </cell>
        </row>
        <row r="113">
          <cell r="I113">
            <v>40702.7</v>
          </cell>
          <cell r="P113">
            <v>40702.7</v>
          </cell>
        </row>
        <row r="114">
          <cell r="I114">
            <v>32809.3</v>
          </cell>
          <cell r="P114">
            <v>32809.3</v>
          </cell>
        </row>
        <row r="115">
          <cell r="I115">
            <v>14960.7</v>
          </cell>
          <cell r="P115">
            <v>14960.7</v>
          </cell>
        </row>
        <row r="116">
          <cell r="I116">
            <v>11946.3</v>
          </cell>
          <cell r="P116">
            <v>11946.3</v>
          </cell>
        </row>
        <row r="117">
          <cell r="I117">
            <v>12827</v>
          </cell>
          <cell r="P117">
            <v>12827</v>
          </cell>
        </row>
        <row r="118">
          <cell r="I118">
            <v>13219</v>
          </cell>
          <cell r="J118">
            <v>118965</v>
          </cell>
          <cell r="P118">
            <v>13219</v>
          </cell>
          <cell r="Q118">
            <v>118965</v>
          </cell>
        </row>
        <row r="120">
          <cell r="I120">
            <v>16731</v>
          </cell>
          <cell r="P120">
            <v>16731</v>
          </cell>
        </row>
        <row r="121">
          <cell r="I121">
            <v>28839</v>
          </cell>
          <cell r="P121">
            <v>28839</v>
          </cell>
        </row>
        <row r="122">
          <cell r="I122">
            <v>7543</v>
          </cell>
          <cell r="P122">
            <v>7543</v>
          </cell>
        </row>
        <row r="123">
          <cell r="I123">
            <v>31529.2</v>
          </cell>
          <cell r="P123">
            <v>31529.2</v>
          </cell>
        </row>
        <row r="124">
          <cell r="J124">
            <v>3090</v>
          </cell>
          <cell r="Q124">
            <v>3328.3</v>
          </cell>
        </row>
        <row r="127">
          <cell r="I127">
            <v>2027.6</v>
          </cell>
          <cell r="J127">
            <v>7113.1</v>
          </cell>
          <cell r="P127">
            <v>2027.6</v>
          </cell>
          <cell r="Q127">
            <v>7113.1</v>
          </cell>
        </row>
        <row r="128">
          <cell r="J128">
            <v>6202.2</v>
          </cell>
          <cell r="Q128">
            <v>6202.2</v>
          </cell>
        </row>
        <row r="129">
          <cell r="I129">
            <v>18647.6</v>
          </cell>
          <cell r="P129">
            <v>18647.6</v>
          </cell>
        </row>
        <row r="130">
          <cell r="I130">
            <v>7567.5</v>
          </cell>
          <cell r="P130">
            <v>7567.5</v>
          </cell>
        </row>
        <row r="134">
          <cell r="I134">
            <v>21339.5</v>
          </cell>
          <cell r="P134">
            <v>21339.5</v>
          </cell>
        </row>
        <row r="135">
          <cell r="I135">
            <v>17493.2</v>
          </cell>
          <cell r="P135">
            <v>17493.2</v>
          </cell>
        </row>
        <row r="136">
          <cell r="I136">
            <v>21768.8</v>
          </cell>
          <cell r="P136">
            <v>21768.8</v>
          </cell>
        </row>
        <row r="137">
          <cell r="J137">
            <v>122.1</v>
          </cell>
          <cell r="Q137">
            <v>122.1</v>
          </cell>
        </row>
        <row r="139">
          <cell r="J139">
            <v>94.4</v>
          </cell>
          <cell r="Q139">
            <v>100.1</v>
          </cell>
        </row>
        <row r="142">
          <cell r="I142">
            <v>368037.3</v>
          </cell>
          <cell r="P142">
            <v>368037.3</v>
          </cell>
        </row>
        <row r="143">
          <cell r="I143">
            <v>47074.1</v>
          </cell>
          <cell r="P143">
            <v>47074.1</v>
          </cell>
        </row>
        <row r="144">
          <cell r="I144">
            <v>3414.6</v>
          </cell>
        </row>
        <row r="145">
          <cell r="I145">
            <v>1185.9</v>
          </cell>
        </row>
        <row r="146">
          <cell r="I146">
            <v>9614.1</v>
          </cell>
          <cell r="P146">
            <v>11189.7</v>
          </cell>
        </row>
        <row r="148">
          <cell r="I148">
            <v>20794.1</v>
          </cell>
          <cell r="P148">
            <v>20794.1</v>
          </cell>
        </row>
        <row r="149">
          <cell r="I149">
            <v>27807.2</v>
          </cell>
          <cell r="P149">
            <v>27807.2</v>
          </cell>
        </row>
        <row r="150">
          <cell r="I150">
            <v>1211.6</v>
          </cell>
          <cell r="P150">
            <v>1000</v>
          </cell>
        </row>
        <row r="155">
          <cell r="J155">
            <v>1063.6</v>
          </cell>
          <cell r="Q155">
            <v>5998</v>
          </cell>
        </row>
        <row r="158">
          <cell r="J158">
            <v>5047.200000000001</v>
          </cell>
        </row>
        <row r="162">
          <cell r="P162">
            <v>0</v>
          </cell>
          <cell r="Q162">
            <v>0</v>
          </cell>
        </row>
        <row r="164">
          <cell r="I164">
            <v>4058.4</v>
          </cell>
          <cell r="P164">
            <v>4058.4</v>
          </cell>
        </row>
        <row r="167">
          <cell r="Q167">
            <v>5700</v>
          </cell>
        </row>
        <row r="168">
          <cell r="J168">
            <v>2883</v>
          </cell>
          <cell r="Q168">
            <v>1556.9</v>
          </cell>
        </row>
        <row r="170">
          <cell r="J170">
            <v>14755.2</v>
          </cell>
          <cell r="Q170">
            <v>15640.9</v>
          </cell>
        </row>
        <row r="171">
          <cell r="J171">
            <v>14258.4</v>
          </cell>
          <cell r="Q171">
            <v>14258.4</v>
          </cell>
        </row>
        <row r="172">
          <cell r="I172">
            <v>3458</v>
          </cell>
          <cell r="J172">
            <v>31113.5</v>
          </cell>
          <cell r="P172">
            <v>2593</v>
          </cell>
          <cell r="Q172">
            <v>23335.1</v>
          </cell>
        </row>
        <row r="174">
          <cell r="J174">
            <v>2425</v>
          </cell>
          <cell r="Q174">
            <v>2490</v>
          </cell>
        </row>
        <row r="175">
          <cell r="J175">
            <v>825</v>
          </cell>
          <cell r="Q175">
            <v>835</v>
          </cell>
        </row>
        <row r="176">
          <cell r="J176">
            <v>2300</v>
          </cell>
          <cell r="Q176">
            <v>2350</v>
          </cell>
        </row>
        <row r="177">
          <cell r="J177">
            <v>2372</v>
          </cell>
          <cell r="Q177">
            <v>2400</v>
          </cell>
        </row>
        <row r="178">
          <cell r="J178">
            <v>800</v>
          </cell>
          <cell r="Q178">
            <v>815</v>
          </cell>
        </row>
        <row r="179">
          <cell r="J179">
            <v>250</v>
          </cell>
          <cell r="Q179">
            <v>280</v>
          </cell>
        </row>
        <row r="180">
          <cell r="J180">
            <v>330</v>
          </cell>
          <cell r="Q180">
            <v>360</v>
          </cell>
        </row>
        <row r="181">
          <cell r="J181">
            <v>390</v>
          </cell>
          <cell r="Q181">
            <v>400</v>
          </cell>
        </row>
        <row r="183">
          <cell r="J183">
            <v>685.2</v>
          </cell>
          <cell r="Q183">
            <v>747.9</v>
          </cell>
        </row>
        <row r="184">
          <cell r="J184">
            <v>66032.6</v>
          </cell>
          <cell r="Q184">
            <v>71774.6</v>
          </cell>
        </row>
        <row r="185">
          <cell r="J185">
            <v>22001</v>
          </cell>
          <cell r="Q185">
            <v>22001</v>
          </cell>
        </row>
        <row r="187">
          <cell r="J187">
            <v>11209</v>
          </cell>
          <cell r="Q187">
            <v>11209</v>
          </cell>
        </row>
        <row r="193">
          <cell r="I193">
            <v>2665.9</v>
          </cell>
          <cell r="P193">
            <v>2715.1</v>
          </cell>
        </row>
        <row r="194">
          <cell r="I194">
            <v>33449.9</v>
          </cell>
          <cell r="P194">
            <v>33449.9</v>
          </cell>
        </row>
        <row r="195">
          <cell r="I195">
            <v>6953.4</v>
          </cell>
          <cell r="P195">
            <v>6953.4</v>
          </cell>
        </row>
        <row r="197">
          <cell r="I197">
            <v>1198</v>
          </cell>
          <cell r="P197">
            <v>1183</v>
          </cell>
        </row>
        <row r="199">
          <cell r="I199">
            <v>3553.1</v>
          </cell>
          <cell r="P199">
            <v>3553.1</v>
          </cell>
        </row>
        <row r="200">
          <cell r="I200">
            <v>15449.5</v>
          </cell>
          <cell r="P200">
            <v>15449.5</v>
          </cell>
        </row>
        <row r="203">
          <cell r="I203">
            <v>5540.7</v>
          </cell>
          <cell r="P203">
            <v>5540.7</v>
          </cell>
        </row>
        <row r="205">
          <cell r="P205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ч.табл."/>
      <sheetName val="Приложение 4"/>
      <sheetName val="Приложение 5"/>
      <sheetName val="Приложение 9"/>
      <sheetName val="Предпринимательская"/>
      <sheetName val="гр.11"/>
      <sheetName val="гр.9"/>
      <sheetName val="Табл.2"/>
      <sheetName val="гр.10 вар1"/>
      <sheetName val="гр.12"/>
      <sheetName val="распр.субвенций"/>
      <sheetName val="Приложение "/>
      <sheetName val="Приложение 6"/>
      <sheetName val="Приложение 7 "/>
      <sheetName val="Приложение 8"/>
      <sheetName val="необесп."/>
    </sheetNames>
    <sheetDataSet>
      <sheetData sheetId="0">
        <row r="12">
          <cell r="U12">
            <v>0</v>
          </cell>
          <cell r="V12">
            <v>0</v>
          </cell>
        </row>
        <row r="13">
          <cell r="U13">
            <v>0</v>
          </cell>
          <cell r="V13">
            <v>0</v>
          </cell>
        </row>
        <row r="14">
          <cell r="U14">
            <v>0</v>
          </cell>
          <cell r="V14">
            <v>0</v>
          </cell>
        </row>
        <row r="21">
          <cell r="U21">
            <v>0</v>
          </cell>
          <cell r="V21">
            <v>0</v>
          </cell>
        </row>
        <row r="25">
          <cell r="U25">
            <v>0</v>
          </cell>
          <cell r="V25">
            <v>0</v>
          </cell>
        </row>
        <row r="27">
          <cell r="U27">
            <v>0</v>
          </cell>
          <cell r="V27">
            <v>0</v>
          </cell>
        </row>
        <row r="31">
          <cell r="U31">
            <v>0</v>
          </cell>
        </row>
        <row r="32">
          <cell r="U32">
            <v>0</v>
          </cell>
          <cell r="V32">
            <v>0</v>
          </cell>
        </row>
        <row r="33">
          <cell r="T33">
            <v>0</v>
          </cell>
          <cell r="V33">
            <v>0</v>
          </cell>
        </row>
        <row r="39">
          <cell r="T39">
            <v>0</v>
          </cell>
        </row>
        <row r="41">
          <cell r="T41">
            <v>0</v>
          </cell>
        </row>
        <row r="42">
          <cell r="T42">
            <v>0</v>
          </cell>
        </row>
        <row r="50">
          <cell r="V50">
            <v>0</v>
          </cell>
        </row>
        <row r="54">
          <cell r="U54">
            <v>0</v>
          </cell>
          <cell r="V54">
            <v>0</v>
          </cell>
        </row>
        <row r="55">
          <cell r="U55">
            <v>0</v>
          </cell>
        </row>
        <row r="77">
          <cell r="U77">
            <v>0</v>
          </cell>
          <cell r="V77">
            <v>0</v>
          </cell>
        </row>
        <row r="85">
          <cell r="U85">
            <v>0</v>
          </cell>
        </row>
        <row r="86">
          <cell r="U86">
            <v>0</v>
          </cell>
          <cell r="V86">
            <v>0</v>
          </cell>
        </row>
        <row r="89">
          <cell r="U89">
            <v>0</v>
          </cell>
          <cell r="V89">
            <v>0</v>
          </cell>
        </row>
        <row r="92">
          <cell r="V92">
            <v>0</v>
          </cell>
        </row>
        <row r="96">
          <cell r="U96">
            <v>0</v>
          </cell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T100">
            <v>0</v>
          </cell>
          <cell r="V100">
            <v>0</v>
          </cell>
        </row>
        <row r="107">
          <cell r="U107">
            <v>0</v>
          </cell>
          <cell r="V107">
            <v>0</v>
          </cell>
        </row>
        <row r="108">
          <cell r="U108">
            <v>0</v>
          </cell>
          <cell r="V108">
            <v>0</v>
          </cell>
        </row>
        <row r="109">
          <cell r="U109">
            <v>0</v>
          </cell>
        </row>
        <row r="116">
          <cell r="U116">
            <v>0</v>
          </cell>
          <cell r="V116">
            <v>0</v>
          </cell>
        </row>
        <row r="117">
          <cell r="U117">
            <v>0</v>
          </cell>
          <cell r="V117">
            <v>0</v>
          </cell>
        </row>
        <row r="145">
          <cell r="V145">
            <v>0</v>
          </cell>
        </row>
        <row r="146">
          <cell r="U146">
            <v>0</v>
          </cell>
        </row>
        <row r="161">
          <cell r="U161">
            <v>0</v>
          </cell>
        </row>
        <row r="162">
          <cell r="U162">
            <v>0</v>
          </cell>
        </row>
        <row r="163">
          <cell r="U163">
            <v>0</v>
          </cell>
        </row>
        <row r="165">
          <cell r="V165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T220">
            <v>0</v>
          </cell>
          <cell r="V220">
            <v>0</v>
          </cell>
        </row>
        <row r="221">
          <cell r="U221">
            <v>0</v>
          </cell>
          <cell r="V221">
            <v>0</v>
          </cell>
        </row>
        <row r="229">
          <cell r="T229">
            <v>0</v>
          </cell>
        </row>
        <row r="230">
          <cell r="V230">
            <v>0</v>
          </cell>
        </row>
        <row r="234">
          <cell r="U234">
            <v>0</v>
          </cell>
        </row>
        <row r="249">
          <cell r="V249">
            <v>0</v>
          </cell>
        </row>
        <row r="263">
          <cell r="U263">
            <v>0</v>
          </cell>
          <cell r="V263">
            <v>0</v>
          </cell>
        </row>
        <row r="265">
          <cell r="U265">
            <v>0</v>
          </cell>
        </row>
        <row r="268">
          <cell r="T268">
            <v>0</v>
          </cell>
          <cell r="V268">
            <v>0</v>
          </cell>
        </row>
        <row r="271">
          <cell r="T271">
            <v>0</v>
          </cell>
          <cell r="V271">
            <v>0</v>
          </cell>
        </row>
        <row r="287">
          <cell r="T287">
            <v>0</v>
          </cell>
          <cell r="V287">
            <v>0</v>
          </cell>
        </row>
        <row r="290">
          <cell r="T290">
            <v>0</v>
          </cell>
        </row>
        <row r="291">
          <cell r="I2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6"/>
  <sheetViews>
    <sheetView tabSelected="1" view="pageBreakPreview" zoomScale="60" zoomScaleNormal="75" zoomScalePageLayoutView="0" workbookViewId="0" topLeftCell="A1">
      <selection activeCell="A17" sqref="A17"/>
    </sheetView>
  </sheetViews>
  <sheetFormatPr defaultColWidth="9.00390625" defaultRowHeight="15.75"/>
  <cols>
    <col min="1" max="1" width="92.625" style="3" customWidth="1"/>
    <col min="2" max="2" width="7.00390625" style="3" customWidth="1"/>
    <col min="3" max="3" width="5.75390625" style="3" customWidth="1"/>
    <col min="4" max="4" width="5.50390625" style="3" customWidth="1"/>
    <col min="5" max="5" width="9.375" style="3" customWidth="1"/>
    <col min="6" max="6" width="6.125" style="3" customWidth="1"/>
    <col min="7" max="7" width="16.375" style="3" customWidth="1"/>
    <col min="8" max="8" width="22.625" style="3" customWidth="1"/>
    <col min="9" max="9" width="23.50390625" style="3" customWidth="1"/>
    <col min="10" max="10" width="17.00390625" style="3" hidden="1" customWidth="1"/>
    <col min="11" max="11" width="16.625" style="3" customWidth="1"/>
    <col min="12" max="12" width="20.50390625" style="3" customWidth="1"/>
    <col min="13" max="13" width="24.50390625" style="3" customWidth="1"/>
    <col min="14" max="16384" width="9.00390625" style="3" customWidth="1"/>
  </cols>
  <sheetData>
    <row r="1" spans="4:14" ht="41.25" customHeight="1">
      <c r="D1" s="4"/>
      <c r="L1" s="151" t="s">
        <v>221</v>
      </c>
      <c r="M1" s="152"/>
      <c r="N1" s="152"/>
    </row>
    <row r="2" spans="4:14" ht="13.5" customHeight="1">
      <c r="D2" s="4"/>
      <c r="L2" s="150" t="s">
        <v>220</v>
      </c>
      <c r="M2" s="5"/>
      <c r="N2" s="5"/>
    </row>
    <row r="3" spans="4:14" ht="15.75">
      <c r="D3" s="4"/>
      <c r="L3" s="153" t="s">
        <v>222</v>
      </c>
      <c r="M3" s="152"/>
      <c r="N3" s="152"/>
    </row>
    <row r="4" spans="5:11" ht="8.25" customHeight="1">
      <c r="E4" s="6"/>
      <c r="F4" s="5"/>
      <c r="G4" s="5"/>
      <c r="K4" s="5"/>
    </row>
    <row r="5" spans="1:11" s="126" customFormat="1" ht="15.75" customHeight="1">
      <c r="A5" s="125"/>
      <c r="B5" s="154" t="s">
        <v>21</v>
      </c>
      <c r="C5" s="154"/>
      <c r="D5" s="154"/>
      <c r="E5" s="154"/>
      <c r="F5" s="154"/>
      <c r="G5" s="154"/>
      <c r="H5" s="154"/>
      <c r="I5" s="154"/>
      <c r="J5" s="154"/>
      <c r="K5" s="154"/>
    </row>
    <row r="6" spans="1:11" s="126" customFormat="1" ht="15.75" customHeight="1">
      <c r="A6" s="125"/>
      <c r="B6" s="155" t="s">
        <v>22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1" s="126" customFormat="1" ht="15.75" customHeight="1">
      <c r="A7" s="125"/>
      <c r="B7" s="156" t="s">
        <v>20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1:13" ht="16.5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4" ht="18" customHeight="1">
      <c r="A9" s="164" t="s">
        <v>23</v>
      </c>
      <c r="B9" s="166" t="s">
        <v>24</v>
      </c>
      <c r="C9" s="167"/>
      <c r="D9" s="167"/>
      <c r="E9" s="167"/>
      <c r="F9" s="168"/>
      <c r="G9" s="160" t="s">
        <v>5</v>
      </c>
      <c r="H9" s="160" t="s">
        <v>25</v>
      </c>
      <c r="I9" s="160"/>
      <c r="J9" s="169"/>
      <c r="K9" s="160" t="s">
        <v>6</v>
      </c>
      <c r="L9" s="162" t="s">
        <v>25</v>
      </c>
      <c r="M9" s="163"/>
      <c r="N9" s="70"/>
    </row>
    <row r="10" spans="1:13" ht="94.5" customHeight="1" thickBot="1">
      <c r="A10" s="165"/>
      <c r="B10" s="74" t="s">
        <v>26</v>
      </c>
      <c r="C10" s="74" t="s">
        <v>27</v>
      </c>
      <c r="D10" s="74" t="s">
        <v>28</v>
      </c>
      <c r="E10" s="74" t="s">
        <v>29</v>
      </c>
      <c r="F10" s="74" t="s">
        <v>30</v>
      </c>
      <c r="G10" s="161"/>
      <c r="H10" s="7" t="s">
        <v>31</v>
      </c>
      <c r="I10" s="7" t="s">
        <v>32</v>
      </c>
      <c r="J10" s="75" t="s">
        <v>33</v>
      </c>
      <c r="K10" s="161"/>
      <c r="L10" s="7" t="s">
        <v>31</v>
      </c>
      <c r="M10" s="76" t="s">
        <v>32</v>
      </c>
    </row>
    <row r="11" spans="1:13" ht="19.5" customHeight="1" thickBot="1">
      <c r="A11" s="8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2">
        <v>8</v>
      </c>
      <c r="I11" s="2">
        <v>9</v>
      </c>
      <c r="J11" s="9">
        <v>10</v>
      </c>
      <c r="K11" s="1">
        <v>7</v>
      </c>
      <c r="L11" s="2">
        <v>8</v>
      </c>
      <c r="M11" s="9">
        <v>9</v>
      </c>
    </row>
    <row r="12" spans="1:13" s="16" customFormat="1" ht="18" customHeight="1">
      <c r="A12" s="77" t="s">
        <v>34</v>
      </c>
      <c r="B12" s="78">
        <v>11</v>
      </c>
      <c r="C12" s="79"/>
      <c r="D12" s="79"/>
      <c r="E12" s="80"/>
      <c r="F12" s="81"/>
      <c r="G12" s="82">
        <f>SUM(H12)</f>
        <v>23437.5</v>
      </c>
      <c r="H12" s="82">
        <f>SUM(H13+H26)</f>
        <v>23437.5</v>
      </c>
      <c r="I12" s="82">
        <f>SUM(I13)</f>
        <v>0</v>
      </c>
      <c r="J12" s="83">
        <f>SUM(J13)</f>
        <v>0</v>
      </c>
      <c r="K12" s="82">
        <f>SUM(L12)</f>
        <v>23437.5</v>
      </c>
      <c r="L12" s="82">
        <f>SUM(L13+L26)</f>
        <v>23437.5</v>
      </c>
      <c r="M12" s="83">
        <f>SUM(M13)</f>
        <v>0</v>
      </c>
    </row>
    <row r="13" spans="1:13" s="16" customFormat="1" ht="18" customHeight="1">
      <c r="A13" s="10" t="s">
        <v>160</v>
      </c>
      <c r="B13" s="11">
        <v>11</v>
      </c>
      <c r="C13" s="12">
        <v>1</v>
      </c>
      <c r="D13" s="12"/>
      <c r="E13" s="13"/>
      <c r="F13" s="14"/>
      <c r="G13" s="15">
        <f aca="true" t="shared" si="0" ref="G13:M13">SUM(G14+G21)</f>
        <v>23269.5</v>
      </c>
      <c r="H13" s="15">
        <f t="shared" si="0"/>
        <v>23269.5</v>
      </c>
      <c r="I13" s="15">
        <f t="shared" si="0"/>
        <v>0</v>
      </c>
      <c r="J13" s="17">
        <f t="shared" si="0"/>
        <v>0</v>
      </c>
      <c r="K13" s="15">
        <f t="shared" si="0"/>
        <v>23269.5</v>
      </c>
      <c r="L13" s="15">
        <f t="shared" si="0"/>
        <v>23269.5</v>
      </c>
      <c r="M13" s="17">
        <f t="shared" si="0"/>
        <v>0</v>
      </c>
    </row>
    <row r="14" spans="1:13" s="16" customFormat="1" ht="32.25" customHeight="1">
      <c r="A14" s="10" t="s">
        <v>35</v>
      </c>
      <c r="B14" s="11">
        <v>11</v>
      </c>
      <c r="C14" s="12">
        <v>1</v>
      </c>
      <c r="D14" s="12">
        <v>3</v>
      </c>
      <c r="E14" s="13"/>
      <c r="F14" s="14"/>
      <c r="G14" s="15">
        <f aca="true" t="shared" si="1" ref="G14:M14">SUM(G15+G17+G19)</f>
        <v>15659.7</v>
      </c>
      <c r="H14" s="15">
        <f t="shared" si="1"/>
        <v>15659.7</v>
      </c>
      <c r="I14" s="15">
        <f t="shared" si="1"/>
        <v>0</v>
      </c>
      <c r="J14" s="17">
        <f t="shared" si="1"/>
        <v>0</v>
      </c>
      <c r="K14" s="15">
        <f t="shared" si="1"/>
        <v>15659.7</v>
      </c>
      <c r="L14" s="15">
        <f t="shared" si="1"/>
        <v>15659.7</v>
      </c>
      <c r="M14" s="17">
        <f t="shared" si="1"/>
        <v>0</v>
      </c>
    </row>
    <row r="15" spans="1:13" ht="18" customHeight="1">
      <c r="A15" s="18" t="s">
        <v>153</v>
      </c>
      <c r="B15" s="19">
        <v>11</v>
      </c>
      <c r="C15" s="20">
        <v>1</v>
      </c>
      <c r="D15" s="20">
        <v>3</v>
      </c>
      <c r="E15" s="21">
        <v>20400</v>
      </c>
      <c r="F15" s="22"/>
      <c r="G15" s="23">
        <f aca="true" t="shared" si="2" ref="G15:G20">SUM(H15:J15)</f>
        <v>11219.3</v>
      </c>
      <c r="H15" s="23">
        <f>SUM(H16)</f>
        <v>11219.3</v>
      </c>
      <c r="I15" s="23">
        <f>SUM(I16)</f>
        <v>0</v>
      </c>
      <c r="J15" s="24">
        <f>SUM(J16)</f>
        <v>0</v>
      </c>
      <c r="K15" s="23">
        <f aca="true" t="shared" si="3" ref="K15:K20">SUM(L15:N15)</f>
        <v>11219.3</v>
      </c>
      <c r="L15" s="23">
        <f>SUM(L16)</f>
        <v>11219.3</v>
      </c>
      <c r="M15" s="24">
        <f>SUM(M16)</f>
        <v>0</v>
      </c>
    </row>
    <row r="16" spans="1:13" ht="18" customHeight="1">
      <c r="A16" s="18" t="s">
        <v>36</v>
      </c>
      <c r="B16" s="19">
        <v>11</v>
      </c>
      <c r="C16" s="20">
        <v>1</v>
      </c>
      <c r="D16" s="20">
        <v>3</v>
      </c>
      <c r="E16" s="21">
        <v>20400</v>
      </c>
      <c r="F16" s="22">
        <v>500</v>
      </c>
      <c r="G16" s="23">
        <f t="shared" si="2"/>
        <v>11219.3</v>
      </c>
      <c r="H16" s="23">
        <f>SUM('[1]2012-2013'!$I$15)</f>
        <v>11219.3</v>
      </c>
      <c r="I16" s="23">
        <f>SUM('[2]Аналитич.табл.'!U14)</f>
        <v>0</v>
      </c>
      <c r="J16" s="24">
        <f>SUM('[2]Аналитич.табл.'!V14)</f>
        <v>0</v>
      </c>
      <c r="K16" s="23">
        <f t="shared" si="3"/>
        <v>11219.3</v>
      </c>
      <c r="L16" s="23">
        <f>SUM('[1]2012-2013'!$P$15)</f>
        <v>11219.3</v>
      </c>
      <c r="M16" s="24">
        <v>0</v>
      </c>
    </row>
    <row r="17" spans="1:13" ht="22.5" customHeight="1">
      <c r="A17" s="30" t="s">
        <v>37</v>
      </c>
      <c r="B17" s="19">
        <v>11</v>
      </c>
      <c r="C17" s="20">
        <v>1</v>
      </c>
      <c r="D17" s="20">
        <v>3</v>
      </c>
      <c r="E17" s="21">
        <v>21100</v>
      </c>
      <c r="F17" s="22"/>
      <c r="G17" s="23">
        <f t="shared" si="2"/>
        <v>2913.2</v>
      </c>
      <c r="H17" s="31">
        <f>SUM(H18)</f>
        <v>2913.2</v>
      </c>
      <c r="I17" s="31">
        <f>SUM(I18)</f>
        <v>0</v>
      </c>
      <c r="J17" s="34">
        <f>SUM(J18)</f>
        <v>0</v>
      </c>
      <c r="K17" s="23">
        <f t="shared" si="3"/>
        <v>2913.2</v>
      </c>
      <c r="L17" s="31">
        <f>SUM(L18)</f>
        <v>2913.2</v>
      </c>
      <c r="M17" s="34">
        <f>SUM(M18)</f>
        <v>0</v>
      </c>
    </row>
    <row r="18" spans="1:13" ht="18" customHeight="1">
      <c r="A18" s="18" t="s">
        <v>36</v>
      </c>
      <c r="B18" s="19">
        <v>11</v>
      </c>
      <c r="C18" s="20">
        <v>1</v>
      </c>
      <c r="D18" s="20">
        <v>3</v>
      </c>
      <c r="E18" s="21">
        <v>21100</v>
      </c>
      <c r="F18" s="22">
        <v>500</v>
      </c>
      <c r="G18" s="23">
        <f t="shared" si="2"/>
        <v>2913.2</v>
      </c>
      <c r="H18" s="23">
        <f>SUM('[1]2012-2013'!$I$13)</f>
        <v>2913.2</v>
      </c>
      <c r="I18" s="23">
        <f>SUM('[2]Аналитич.табл.'!U12)</f>
        <v>0</v>
      </c>
      <c r="J18" s="24">
        <f>SUM('[2]Аналитич.табл.'!V12)</f>
        <v>0</v>
      </c>
      <c r="K18" s="23">
        <f t="shared" si="3"/>
        <v>2913.2</v>
      </c>
      <c r="L18" s="23">
        <f>SUM('[1]2012-2013'!$P$13)</f>
        <v>2913.2</v>
      </c>
      <c r="M18" s="24">
        <v>0</v>
      </c>
    </row>
    <row r="19" spans="1:13" ht="18" customHeight="1">
      <c r="A19" s="30" t="s">
        <v>38</v>
      </c>
      <c r="B19" s="19">
        <v>11</v>
      </c>
      <c r="C19" s="20">
        <v>1</v>
      </c>
      <c r="D19" s="20">
        <v>3</v>
      </c>
      <c r="E19" s="21">
        <v>21200</v>
      </c>
      <c r="F19" s="22"/>
      <c r="G19" s="23">
        <f t="shared" si="2"/>
        <v>1527.2</v>
      </c>
      <c r="H19" s="23">
        <f>SUM(H20)</f>
        <v>1527.2</v>
      </c>
      <c r="I19" s="23">
        <f>SUM(I20)</f>
        <v>0</v>
      </c>
      <c r="J19" s="24">
        <f>SUM(J20)</f>
        <v>0</v>
      </c>
      <c r="K19" s="23">
        <f t="shared" si="3"/>
        <v>1527.2</v>
      </c>
      <c r="L19" s="23">
        <f>SUM(L20)</f>
        <v>1527.2</v>
      </c>
      <c r="M19" s="24">
        <v>0</v>
      </c>
    </row>
    <row r="20" spans="1:13" ht="18" customHeight="1">
      <c r="A20" s="18" t="s">
        <v>36</v>
      </c>
      <c r="B20" s="19">
        <v>11</v>
      </c>
      <c r="C20" s="20">
        <v>1</v>
      </c>
      <c r="D20" s="20">
        <v>3</v>
      </c>
      <c r="E20" s="21">
        <v>21200</v>
      </c>
      <c r="F20" s="22">
        <v>500</v>
      </c>
      <c r="G20" s="23">
        <f t="shared" si="2"/>
        <v>1527.2</v>
      </c>
      <c r="H20" s="23">
        <f>SUM('[1]2012-2013'!$I$14)</f>
        <v>1527.2</v>
      </c>
      <c r="I20" s="23">
        <f>SUM('[2]Аналитич.табл.'!U13)</f>
        <v>0</v>
      </c>
      <c r="J20" s="24">
        <f>SUM('[2]Аналитич.табл.'!V13)</f>
        <v>0</v>
      </c>
      <c r="K20" s="23">
        <f t="shared" si="3"/>
        <v>1527.2</v>
      </c>
      <c r="L20" s="23">
        <f>SUM('[1]2012-2013'!$P$14)</f>
        <v>1527.2</v>
      </c>
      <c r="M20" s="24">
        <v>0</v>
      </c>
    </row>
    <row r="21" spans="1:13" s="16" customFormat="1" ht="36" customHeight="1">
      <c r="A21" s="10" t="s">
        <v>203</v>
      </c>
      <c r="B21" s="11">
        <v>11</v>
      </c>
      <c r="C21" s="12">
        <v>1</v>
      </c>
      <c r="D21" s="12">
        <v>6</v>
      </c>
      <c r="E21" s="13"/>
      <c r="F21" s="14"/>
      <c r="G21" s="15">
        <f aca="true" t="shared" si="4" ref="G21:M21">SUM(G22+G24)</f>
        <v>7609.799999999999</v>
      </c>
      <c r="H21" s="15">
        <f t="shared" si="4"/>
        <v>7609.799999999999</v>
      </c>
      <c r="I21" s="15">
        <f t="shared" si="4"/>
        <v>0</v>
      </c>
      <c r="J21" s="17">
        <f t="shared" si="4"/>
        <v>0</v>
      </c>
      <c r="K21" s="15">
        <f t="shared" si="4"/>
        <v>7609.799999999999</v>
      </c>
      <c r="L21" s="15">
        <f t="shared" si="4"/>
        <v>7609.799999999999</v>
      </c>
      <c r="M21" s="17">
        <f t="shared" si="4"/>
        <v>0</v>
      </c>
    </row>
    <row r="22" spans="1:13" ht="18" customHeight="1">
      <c r="A22" s="18" t="s">
        <v>153</v>
      </c>
      <c r="B22" s="19">
        <v>11</v>
      </c>
      <c r="C22" s="20">
        <v>1</v>
      </c>
      <c r="D22" s="20">
        <v>6</v>
      </c>
      <c r="E22" s="21">
        <v>20400</v>
      </c>
      <c r="F22" s="22"/>
      <c r="G22" s="23">
        <f aca="true" t="shared" si="5" ref="G22:G28">SUM(H22:J22)</f>
        <v>4702.7</v>
      </c>
      <c r="H22" s="23">
        <f>SUM(H23)</f>
        <v>4702.7</v>
      </c>
      <c r="I22" s="23">
        <f>SUM(I23)</f>
        <v>0</v>
      </c>
      <c r="J22" s="24">
        <f>SUM(J23)</f>
        <v>0</v>
      </c>
      <c r="K22" s="23">
        <f>SUM(L22:N22)</f>
        <v>4702.7</v>
      </c>
      <c r="L22" s="23">
        <f>SUM(L23)</f>
        <v>4702.7</v>
      </c>
      <c r="M22" s="24">
        <f>SUM(M23)</f>
        <v>0</v>
      </c>
    </row>
    <row r="23" spans="1:13" ht="18" customHeight="1">
      <c r="A23" s="18" t="s">
        <v>36</v>
      </c>
      <c r="B23" s="19">
        <v>11</v>
      </c>
      <c r="C23" s="20">
        <v>1</v>
      </c>
      <c r="D23" s="20">
        <v>6</v>
      </c>
      <c r="E23" s="21">
        <v>20400</v>
      </c>
      <c r="F23" s="22">
        <v>500</v>
      </c>
      <c r="G23" s="23">
        <f>SUM('[1]2011'!$P$22)</f>
        <v>4617.7</v>
      </c>
      <c r="H23" s="23">
        <f>SUM('[1]2012-2013'!$I$22)</f>
        <v>4702.7</v>
      </c>
      <c r="I23" s="25"/>
      <c r="J23" s="26"/>
      <c r="K23" s="23">
        <f>SUM('[1]2011'!$P$22)</f>
        <v>4617.7</v>
      </c>
      <c r="L23" s="23">
        <f>SUM('[1]2012-2013'!$P$22)</f>
        <v>4702.7</v>
      </c>
      <c r="M23" s="26"/>
    </row>
    <row r="24" spans="1:13" ht="30" customHeight="1">
      <c r="A24" s="30" t="s">
        <v>39</v>
      </c>
      <c r="B24" s="19">
        <v>11</v>
      </c>
      <c r="C24" s="20">
        <v>1</v>
      </c>
      <c r="D24" s="20">
        <v>6</v>
      </c>
      <c r="E24" s="21">
        <v>22500</v>
      </c>
      <c r="F24" s="22"/>
      <c r="G24" s="23">
        <f t="shared" si="5"/>
        <v>2907.1</v>
      </c>
      <c r="H24" s="23">
        <f>SUM(H25)</f>
        <v>2907.1</v>
      </c>
      <c r="I24" s="23">
        <f>SUM(I25)</f>
        <v>0</v>
      </c>
      <c r="J24" s="24">
        <f>SUM(J25)</f>
        <v>0</v>
      </c>
      <c r="K24" s="23">
        <f>SUM(L24:N24)</f>
        <v>2907.1</v>
      </c>
      <c r="L24" s="23">
        <f>SUM(L25)</f>
        <v>2907.1</v>
      </c>
      <c r="M24" s="24">
        <f>SUM(M25)</f>
        <v>0</v>
      </c>
    </row>
    <row r="25" spans="1:13" ht="33.75" customHeight="1">
      <c r="A25" s="18" t="s">
        <v>40</v>
      </c>
      <c r="B25" s="19">
        <v>11</v>
      </c>
      <c r="C25" s="20">
        <v>1</v>
      </c>
      <c r="D25" s="20">
        <v>6</v>
      </c>
      <c r="E25" s="21">
        <v>22500</v>
      </c>
      <c r="F25" s="22">
        <v>500</v>
      </c>
      <c r="G25" s="23">
        <f>SUM('[1]2011'!$P$23)</f>
        <v>2842.1</v>
      </c>
      <c r="H25" s="23">
        <f>SUM('[1]2012-2013'!$I$23)</f>
        <v>2907.1</v>
      </c>
      <c r="I25" s="31">
        <v>0</v>
      </c>
      <c r="J25" s="26"/>
      <c r="K25" s="23">
        <f>SUM('[1]2011'!$P$23)</f>
        <v>2842.1</v>
      </c>
      <c r="L25" s="23">
        <f>SUM('[1]2012-2013'!$P$23)</f>
        <v>2907.1</v>
      </c>
      <c r="M25" s="34">
        <v>0</v>
      </c>
    </row>
    <row r="26" spans="1:13" ht="18" customHeight="1">
      <c r="A26" s="84" t="s">
        <v>157</v>
      </c>
      <c r="B26" s="11">
        <v>11</v>
      </c>
      <c r="C26" s="12">
        <v>4</v>
      </c>
      <c r="D26" s="12">
        <v>10</v>
      </c>
      <c r="E26" s="13"/>
      <c r="F26" s="14"/>
      <c r="G26" s="15">
        <f t="shared" si="5"/>
        <v>168</v>
      </c>
      <c r="H26" s="15">
        <f>SUM(H27)</f>
        <v>168</v>
      </c>
      <c r="I26" s="32">
        <v>0</v>
      </c>
      <c r="J26" s="29"/>
      <c r="K26" s="15">
        <f>SUM(L26:N26)</f>
        <v>168</v>
      </c>
      <c r="L26" s="15">
        <f>SUM(L27)</f>
        <v>168</v>
      </c>
      <c r="M26" s="33">
        <v>0</v>
      </c>
    </row>
    <row r="27" spans="1:13" ht="18" customHeight="1">
      <c r="A27" s="84" t="s">
        <v>156</v>
      </c>
      <c r="B27" s="11">
        <v>11</v>
      </c>
      <c r="C27" s="12">
        <v>4</v>
      </c>
      <c r="D27" s="12">
        <v>10</v>
      </c>
      <c r="E27" s="13"/>
      <c r="F27" s="14"/>
      <c r="G27" s="15">
        <f t="shared" si="5"/>
        <v>168</v>
      </c>
      <c r="H27" s="15">
        <f>SUM(H28)</f>
        <v>168</v>
      </c>
      <c r="I27" s="32">
        <v>0</v>
      </c>
      <c r="J27" s="29"/>
      <c r="K27" s="15">
        <f>SUM(L27:N27)</f>
        <v>168</v>
      </c>
      <c r="L27" s="15">
        <f>SUM(L28)</f>
        <v>168</v>
      </c>
      <c r="M27" s="33">
        <v>0</v>
      </c>
    </row>
    <row r="28" spans="1:13" ht="27.75" customHeight="1">
      <c r="A28" s="85" t="s">
        <v>41</v>
      </c>
      <c r="B28" s="19">
        <v>11</v>
      </c>
      <c r="C28" s="20">
        <v>4</v>
      </c>
      <c r="D28" s="20">
        <v>10</v>
      </c>
      <c r="E28" s="21">
        <v>3030200</v>
      </c>
      <c r="F28" s="22">
        <v>500</v>
      </c>
      <c r="G28" s="23">
        <f t="shared" si="5"/>
        <v>168</v>
      </c>
      <c r="H28" s="23">
        <f>SUM('[1]2012-2013'!$I$52)</f>
        <v>168</v>
      </c>
      <c r="I28" s="31">
        <v>0</v>
      </c>
      <c r="J28" s="26"/>
      <c r="K28" s="23">
        <f>SUM(L28:N28)</f>
        <v>168</v>
      </c>
      <c r="L28" s="23">
        <f>SUM('[1]2012-2013'!$P$52)</f>
        <v>168</v>
      </c>
      <c r="M28" s="34">
        <v>0</v>
      </c>
    </row>
    <row r="29" spans="1:13" s="16" customFormat="1" ht="18" customHeight="1">
      <c r="A29" s="10" t="s">
        <v>42</v>
      </c>
      <c r="B29" s="11">
        <v>40</v>
      </c>
      <c r="C29" s="12"/>
      <c r="D29" s="12"/>
      <c r="E29" s="13"/>
      <c r="F29" s="14"/>
      <c r="G29" s="15">
        <f aca="true" t="shared" si="6" ref="G29:M29">SUM(G30+G81+G109+G206+G63+G140+G160+G180+G230+G235)</f>
        <v>1538672.7</v>
      </c>
      <c r="H29" s="15">
        <f t="shared" si="6"/>
        <v>1149576.0999999999</v>
      </c>
      <c r="I29" s="15">
        <f t="shared" si="6"/>
        <v>389096.5999999999</v>
      </c>
      <c r="J29" s="15" t="e">
        <f t="shared" si="6"/>
        <v>#REF!</v>
      </c>
      <c r="K29" s="15">
        <f t="shared" si="6"/>
        <v>1588714.5999999996</v>
      </c>
      <c r="L29" s="15">
        <f t="shared" si="6"/>
        <v>1284129.7</v>
      </c>
      <c r="M29" s="17">
        <f t="shared" si="6"/>
        <v>312748.69999999995</v>
      </c>
    </row>
    <row r="30" spans="1:13" s="16" customFormat="1" ht="18" customHeight="1">
      <c r="A30" s="10" t="s">
        <v>160</v>
      </c>
      <c r="B30" s="11">
        <v>40</v>
      </c>
      <c r="C30" s="12">
        <v>1</v>
      </c>
      <c r="D30" s="12"/>
      <c r="E30" s="13"/>
      <c r="F30" s="14"/>
      <c r="G30" s="15">
        <f>SUM(G31+G34+G42+G45+G37+G40)</f>
        <v>357841.8</v>
      </c>
      <c r="H30" s="15">
        <f>SUM(H31+H34+H42+H45+H37+H40)</f>
        <v>343401.6</v>
      </c>
      <c r="I30" s="15">
        <f>SUM(I31+I34+I42+I45+I37)</f>
        <v>14440.199999999999</v>
      </c>
      <c r="J30" s="17">
        <f>SUM(J31+J34+J42+J45+J37)</f>
        <v>0</v>
      </c>
      <c r="K30" s="15">
        <f>SUM(L30:M30)</f>
        <v>500878.79999999993</v>
      </c>
      <c r="L30" s="15">
        <f>SUM(L31+L34+L42+L45+L37+L40)</f>
        <v>486441.69999999995</v>
      </c>
      <c r="M30" s="17">
        <f>SUM(M31+M34+M42+M45+M37)</f>
        <v>14437.1</v>
      </c>
    </row>
    <row r="31" spans="1:13" s="16" customFormat="1" ht="30.75" customHeight="1">
      <c r="A31" s="10" t="s">
        <v>19</v>
      </c>
      <c r="B31" s="11">
        <v>40</v>
      </c>
      <c r="C31" s="12">
        <v>1</v>
      </c>
      <c r="D31" s="12">
        <v>2</v>
      </c>
      <c r="E31" s="13"/>
      <c r="F31" s="14"/>
      <c r="G31" s="15">
        <f>SUM(H31:J31)</f>
        <v>3129.4</v>
      </c>
      <c r="H31" s="15">
        <f aca="true" t="shared" si="7" ref="H31:M32">SUM(H32)</f>
        <v>3129.4</v>
      </c>
      <c r="I31" s="15">
        <f t="shared" si="7"/>
        <v>0</v>
      </c>
      <c r="J31" s="17">
        <f t="shared" si="7"/>
        <v>0</v>
      </c>
      <c r="K31" s="15">
        <f>SUM(L31:N31)</f>
        <v>3129.4</v>
      </c>
      <c r="L31" s="15">
        <f t="shared" si="7"/>
        <v>3129.4</v>
      </c>
      <c r="M31" s="17">
        <f t="shared" si="7"/>
        <v>0</v>
      </c>
    </row>
    <row r="32" spans="1:13" ht="18" customHeight="1">
      <c r="A32" s="18" t="s">
        <v>43</v>
      </c>
      <c r="B32" s="19">
        <v>40</v>
      </c>
      <c r="C32" s="20">
        <v>1</v>
      </c>
      <c r="D32" s="20">
        <v>2</v>
      </c>
      <c r="E32" s="21">
        <v>20300</v>
      </c>
      <c r="F32" s="22"/>
      <c r="G32" s="23">
        <f>SUM(H32:J32)</f>
        <v>3129.4</v>
      </c>
      <c r="H32" s="23">
        <f t="shared" si="7"/>
        <v>3129.4</v>
      </c>
      <c r="I32" s="23">
        <f t="shared" si="7"/>
        <v>0</v>
      </c>
      <c r="J32" s="24">
        <f t="shared" si="7"/>
        <v>0</v>
      </c>
      <c r="K32" s="23">
        <f>SUM(L32:N32)</f>
        <v>3129.4</v>
      </c>
      <c r="L32" s="23">
        <f t="shared" si="7"/>
        <v>3129.4</v>
      </c>
      <c r="M32" s="24">
        <f t="shared" si="7"/>
        <v>0</v>
      </c>
    </row>
    <row r="33" spans="1:13" ht="18" customHeight="1">
      <c r="A33" s="18" t="s">
        <v>36</v>
      </c>
      <c r="B33" s="19">
        <v>40</v>
      </c>
      <c r="C33" s="20">
        <v>1</v>
      </c>
      <c r="D33" s="20">
        <v>2</v>
      </c>
      <c r="E33" s="21">
        <v>20300</v>
      </c>
      <c r="F33" s="22">
        <v>500</v>
      </c>
      <c r="G33" s="23">
        <f>SUM(H33:J33)</f>
        <v>3129.4</v>
      </c>
      <c r="H33" s="23">
        <f>SUM('[1]2012-2013'!$I$11)</f>
        <v>3129.4</v>
      </c>
      <c r="I33" s="25"/>
      <c r="J33" s="26"/>
      <c r="K33" s="23">
        <f>SUM(L33:N33)</f>
        <v>3129.4</v>
      </c>
      <c r="L33" s="23">
        <f>SUM('[1]2012-2013'!$P$11)</f>
        <v>3129.4</v>
      </c>
      <c r="M33" s="26"/>
    </row>
    <row r="34" spans="1:13" s="16" customFormat="1" ht="51.75" customHeight="1">
      <c r="A34" s="10" t="s">
        <v>44</v>
      </c>
      <c r="B34" s="11">
        <v>40</v>
      </c>
      <c r="C34" s="12">
        <v>1</v>
      </c>
      <c r="D34" s="12">
        <v>4</v>
      </c>
      <c r="E34" s="13"/>
      <c r="F34" s="14"/>
      <c r="G34" s="15">
        <f>SUM(G35)</f>
        <v>165844.7</v>
      </c>
      <c r="H34" s="15">
        <f aca="true" t="shared" si="8" ref="H34:M35">SUM(H35)</f>
        <v>165844.7</v>
      </c>
      <c r="I34" s="15">
        <f t="shared" si="8"/>
        <v>0</v>
      </c>
      <c r="J34" s="17">
        <f t="shared" si="8"/>
        <v>0</v>
      </c>
      <c r="K34" s="15">
        <f>SUM(K35)</f>
        <v>165844.7</v>
      </c>
      <c r="L34" s="15">
        <f t="shared" si="8"/>
        <v>165844.7</v>
      </c>
      <c r="M34" s="17">
        <f t="shared" si="8"/>
        <v>0</v>
      </c>
    </row>
    <row r="35" spans="1:13" ht="20.25" customHeight="1">
      <c r="A35" s="18" t="s">
        <v>153</v>
      </c>
      <c r="B35" s="19">
        <v>40</v>
      </c>
      <c r="C35" s="20">
        <v>1</v>
      </c>
      <c r="D35" s="20">
        <v>4</v>
      </c>
      <c r="E35" s="21">
        <v>20400</v>
      </c>
      <c r="F35" s="22"/>
      <c r="G35" s="23">
        <f>SUM(G36)</f>
        <v>165844.7</v>
      </c>
      <c r="H35" s="23">
        <f t="shared" si="8"/>
        <v>165844.7</v>
      </c>
      <c r="I35" s="23">
        <f t="shared" si="8"/>
        <v>0</v>
      </c>
      <c r="J35" s="24">
        <f t="shared" si="8"/>
        <v>0</v>
      </c>
      <c r="K35" s="23">
        <f>SUM(K36)</f>
        <v>165844.7</v>
      </c>
      <c r="L35" s="23">
        <f t="shared" si="8"/>
        <v>165844.7</v>
      </c>
      <c r="M35" s="24">
        <f t="shared" si="8"/>
        <v>0</v>
      </c>
    </row>
    <row r="36" spans="1:13" ht="21.75" customHeight="1">
      <c r="A36" s="18" t="s">
        <v>36</v>
      </c>
      <c r="B36" s="19">
        <v>40</v>
      </c>
      <c r="C36" s="20">
        <v>1</v>
      </c>
      <c r="D36" s="20">
        <v>4</v>
      </c>
      <c r="E36" s="21">
        <v>20400</v>
      </c>
      <c r="F36" s="22">
        <v>500</v>
      </c>
      <c r="G36" s="23">
        <f>SUM(H36:J36)</f>
        <v>165844.7</v>
      </c>
      <c r="H36" s="23">
        <f>SUM('[1]2012-2013'!$I$17)</f>
        <v>165844.7</v>
      </c>
      <c r="I36" s="25"/>
      <c r="J36" s="26"/>
      <c r="K36" s="23">
        <f>SUM(L36:N36)</f>
        <v>165844.7</v>
      </c>
      <c r="L36" s="23">
        <f>SUM('[1]2012-2013'!$P$17)</f>
        <v>165844.7</v>
      </c>
      <c r="M36" s="26"/>
    </row>
    <row r="37" spans="1:13" s="16" customFormat="1" ht="24" customHeight="1">
      <c r="A37" s="27" t="s">
        <v>170</v>
      </c>
      <c r="B37" s="11">
        <v>40</v>
      </c>
      <c r="C37" s="12">
        <v>1</v>
      </c>
      <c r="D37" s="12">
        <v>5</v>
      </c>
      <c r="E37" s="13"/>
      <c r="F37" s="14"/>
      <c r="G37" s="15">
        <f>SUM(G38)</f>
        <v>8.8</v>
      </c>
      <c r="H37" s="28"/>
      <c r="I37" s="15">
        <f>SUM(I38)</f>
        <v>8.8</v>
      </c>
      <c r="J37" s="29"/>
      <c r="K37" s="15">
        <f>SUM(K38)</f>
        <v>0</v>
      </c>
      <c r="L37" s="28"/>
      <c r="M37" s="17">
        <f>SUM(M38)</f>
        <v>0</v>
      </c>
    </row>
    <row r="38" spans="1:13" ht="36.75" customHeight="1">
      <c r="A38" s="30" t="s">
        <v>45</v>
      </c>
      <c r="B38" s="19">
        <v>40</v>
      </c>
      <c r="C38" s="20">
        <v>1</v>
      </c>
      <c r="D38" s="20">
        <v>5</v>
      </c>
      <c r="E38" s="21">
        <v>140000</v>
      </c>
      <c r="F38" s="22"/>
      <c r="G38" s="23">
        <f>SUM(G39)</f>
        <v>8.8</v>
      </c>
      <c r="H38" s="25"/>
      <c r="I38" s="31">
        <f>SUM(I39)</f>
        <v>8.8</v>
      </c>
      <c r="J38" s="26"/>
      <c r="K38" s="23">
        <f>SUM(K39)</f>
        <v>0</v>
      </c>
      <c r="L38" s="25"/>
      <c r="M38" s="34">
        <f>SUM(M39)</f>
        <v>0</v>
      </c>
    </row>
    <row r="39" spans="1:13" ht="22.5" customHeight="1">
      <c r="A39" s="30" t="s">
        <v>46</v>
      </c>
      <c r="B39" s="19">
        <v>40</v>
      </c>
      <c r="C39" s="20">
        <v>1</v>
      </c>
      <c r="D39" s="20">
        <v>5</v>
      </c>
      <c r="E39" s="21">
        <v>140000</v>
      </c>
      <c r="F39" s="22">
        <v>500</v>
      </c>
      <c r="G39" s="23">
        <f>SUM(H39:J39)</f>
        <v>8.8</v>
      </c>
      <c r="H39" s="25"/>
      <c r="I39" s="31">
        <f>SUM('[1]2012-2013'!$J$19)</f>
        <v>8.8</v>
      </c>
      <c r="J39" s="26"/>
      <c r="K39" s="23">
        <f>SUM(L39:N39)</f>
        <v>0</v>
      </c>
      <c r="L39" s="25"/>
      <c r="M39" s="34"/>
    </row>
    <row r="40" spans="1:13" ht="20.25" customHeight="1" hidden="1">
      <c r="A40" s="88" t="s">
        <v>209</v>
      </c>
      <c r="B40" s="11">
        <v>20</v>
      </c>
      <c r="C40" s="12">
        <v>1</v>
      </c>
      <c r="D40" s="12">
        <v>7</v>
      </c>
      <c r="E40" s="21"/>
      <c r="F40" s="22"/>
      <c r="G40" s="23">
        <f aca="true" t="shared" si="9" ref="G40:M40">SUM(G41)</f>
        <v>0</v>
      </c>
      <c r="H40" s="32">
        <f t="shared" si="9"/>
        <v>0</v>
      </c>
      <c r="I40" s="32">
        <f t="shared" si="9"/>
        <v>0</v>
      </c>
      <c r="J40" s="33">
        <f t="shared" si="9"/>
        <v>0</v>
      </c>
      <c r="K40" s="23" t="e">
        <f t="shared" si="9"/>
        <v>#REF!</v>
      </c>
      <c r="L40" s="32">
        <f t="shared" si="9"/>
        <v>0</v>
      </c>
      <c r="M40" s="33" t="e">
        <f t="shared" si="9"/>
        <v>#REF!</v>
      </c>
    </row>
    <row r="41" spans="1:13" ht="24" customHeight="1" hidden="1">
      <c r="A41" s="35" t="s">
        <v>47</v>
      </c>
      <c r="B41" s="19">
        <v>20</v>
      </c>
      <c r="C41" s="20">
        <v>1</v>
      </c>
      <c r="D41" s="20">
        <v>7</v>
      </c>
      <c r="E41" s="21">
        <v>200002</v>
      </c>
      <c r="F41" s="22">
        <v>500</v>
      </c>
      <c r="G41" s="23">
        <f>SUM(H41:J41)</f>
        <v>0</v>
      </c>
      <c r="H41" s="31"/>
      <c r="I41" s="31">
        <f>SUM('[2]Аналитич.табл.'!U25)</f>
        <v>0</v>
      </c>
      <c r="J41" s="34">
        <f>SUM('[2]Аналитич.табл.'!V25)</f>
        <v>0</v>
      </c>
      <c r="K41" s="23" t="e">
        <f>SUM(L41:N41)</f>
        <v>#REF!</v>
      </c>
      <c r="L41" s="31"/>
      <c r="M41" s="34" t="e">
        <f>SUM('[2]Аналитич.табл.'!Y25)</f>
        <v>#REF!</v>
      </c>
    </row>
    <row r="42" spans="1:13" s="16" customFormat="1" ht="20.25" customHeight="1">
      <c r="A42" s="10" t="s">
        <v>202</v>
      </c>
      <c r="B42" s="11">
        <v>40</v>
      </c>
      <c r="C42" s="12">
        <v>1</v>
      </c>
      <c r="D42" s="12">
        <v>12</v>
      </c>
      <c r="E42" s="13"/>
      <c r="F42" s="14"/>
      <c r="G42" s="15">
        <f>SUM(G43)</f>
        <v>3000</v>
      </c>
      <c r="H42" s="15">
        <f aca="true" t="shared" si="10" ref="H42:M43">SUM(H43)</f>
        <v>3000</v>
      </c>
      <c r="I42" s="15">
        <f t="shared" si="10"/>
        <v>0</v>
      </c>
      <c r="J42" s="17">
        <f t="shared" si="10"/>
        <v>0</v>
      </c>
      <c r="K42" s="15">
        <f>SUM(K43)</f>
        <v>3000</v>
      </c>
      <c r="L42" s="15">
        <f t="shared" si="10"/>
        <v>3000</v>
      </c>
      <c r="M42" s="17">
        <f t="shared" si="10"/>
        <v>0</v>
      </c>
    </row>
    <row r="43" spans="1:13" ht="21.75" customHeight="1">
      <c r="A43" s="18" t="s">
        <v>48</v>
      </c>
      <c r="B43" s="19">
        <v>40</v>
      </c>
      <c r="C43" s="20">
        <v>1</v>
      </c>
      <c r="D43" s="20">
        <v>11</v>
      </c>
      <c r="E43" s="21">
        <v>700500</v>
      </c>
      <c r="F43" s="22"/>
      <c r="G43" s="23">
        <f>SUM(G44)</f>
        <v>3000</v>
      </c>
      <c r="H43" s="23">
        <f t="shared" si="10"/>
        <v>3000</v>
      </c>
      <c r="I43" s="23">
        <f t="shared" si="10"/>
        <v>0</v>
      </c>
      <c r="J43" s="24">
        <f t="shared" si="10"/>
        <v>0</v>
      </c>
      <c r="K43" s="23">
        <f>SUM(K44)</f>
        <v>3000</v>
      </c>
      <c r="L43" s="23">
        <f t="shared" si="10"/>
        <v>3000</v>
      </c>
      <c r="M43" s="24">
        <f t="shared" si="10"/>
        <v>0</v>
      </c>
    </row>
    <row r="44" spans="1:13" ht="19.5" customHeight="1">
      <c r="A44" s="18" t="s">
        <v>178</v>
      </c>
      <c r="B44" s="19">
        <v>40</v>
      </c>
      <c r="C44" s="20">
        <v>1</v>
      </c>
      <c r="D44" s="20">
        <v>11</v>
      </c>
      <c r="E44" s="21">
        <v>700500</v>
      </c>
      <c r="F44" s="22">
        <v>13</v>
      </c>
      <c r="G44" s="23">
        <f>SUM(H44:J44)</f>
        <v>3000</v>
      </c>
      <c r="H44" s="31">
        <f>SUM('[1]2012-2013'!$I$25)</f>
        <v>3000</v>
      </c>
      <c r="I44" s="25"/>
      <c r="J44" s="26"/>
      <c r="K44" s="23">
        <f>SUM(L44:N44)</f>
        <v>3000</v>
      </c>
      <c r="L44" s="31">
        <f>SUM('[1]2012-2013'!$P$25)</f>
        <v>3000</v>
      </c>
      <c r="M44" s="26"/>
    </row>
    <row r="45" spans="1:13" s="16" customFormat="1" ht="21.75" customHeight="1">
      <c r="A45" s="10" t="s">
        <v>159</v>
      </c>
      <c r="B45" s="11">
        <v>40</v>
      </c>
      <c r="C45" s="12">
        <v>1</v>
      </c>
      <c r="D45" s="12">
        <v>13</v>
      </c>
      <c r="E45" s="13"/>
      <c r="F45" s="14"/>
      <c r="G45" s="15">
        <f>SUM(G46+G50+G60+G56+G48+G54+G62+G52+G58)</f>
        <v>185858.9</v>
      </c>
      <c r="H45" s="15">
        <f>SUM(H46+H50+H60+H56+H48+H54+H62+H52+H58)</f>
        <v>171427.5</v>
      </c>
      <c r="I45" s="15">
        <f>SUM(I46+I50+I60+I56+I48+I54+I62+I52+I58)</f>
        <v>14431.4</v>
      </c>
      <c r="J45" s="17">
        <f>SUM(J46+J50+J60)</f>
        <v>0</v>
      </c>
      <c r="K45" s="15">
        <f>SUM(K46+K50+K60+K56+K48+K54+K62+K52)</f>
        <v>328804.6</v>
      </c>
      <c r="L45" s="15">
        <f>SUM(L46+L50+L60+L56+L48+L54+L62+L52)</f>
        <v>314467.6</v>
      </c>
      <c r="M45" s="17">
        <f>SUM(M46+M50+M60+M56+M48+M54+M62+M52+M58)</f>
        <v>14437.1</v>
      </c>
    </row>
    <row r="46" spans="1:13" ht="19.5" customHeight="1">
      <c r="A46" s="18" t="s">
        <v>172</v>
      </c>
      <c r="B46" s="19">
        <v>40</v>
      </c>
      <c r="C46" s="20">
        <v>1</v>
      </c>
      <c r="D46" s="20">
        <v>13</v>
      </c>
      <c r="E46" s="21">
        <v>13800</v>
      </c>
      <c r="F46" s="22"/>
      <c r="G46" s="23">
        <f>SUM(G47)</f>
        <v>6176.3</v>
      </c>
      <c r="H46" s="31">
        <f>SUM(H47)</f>
        <v>0</v>
      </c>
      <c r="I46" s="31">
        <f>SUM(I47)</f>
        <v>6176.3</v>
      </c>
      <c r="J46" s="34">
        <f>SUM('[2]Аналитич.табл.'!V50)</f>
        <v>0</v>
      </c>
      <c r="K46" s="23">
        <f>SUM(K47)</f>
        <v>6176.3</v>
      </c>
      <c r="L46" s="31">
        <f>SUM(L47)</f>
        <v>0</v>
      </c>
      <c r="M46" s="34">
        <f>SUM(M47)</f>
        <v>6176.3</v>
      </c>
    </row>
    <row r="47" spans="1:13" ht="18" customHeight="1">
      <c r="A47" s="18" t="s">
        <v>36</v>
      </c>
      <c r="B47" s="19">
        <v>40</v>
      </c>
      <c r="C47" s="20">
        <v>1</v>
      </c>
      <c r="D47" s="20">
        <v>13</v>
      </c>
      <c r="E47" s="21">
        <v>13800</v>
      </c>
      <c r="F47" s="22">
        <v>500</v>
      </c>
      <c r="G47" s="23">
        <f>SUM(H47:I47)</f>
        <v>6176.3</v>
      </c>
      <c r="H47" s="31">
        <f>SUM('[2]Аналитич.табл.'!T39)</f>
        <v>0</v>
      </c>
      <c r="I47" s="31">
        <f>SUM('[1]2012-2013'!$J$29)</f>
        <v>6176.3</v>
      </c>
      <c r="J47" s="24" t="e">
        <f>SUM('[2]Аналитич.табл.'!I39)</f>
        <v>#REF!</v>
      </c>
      <c r="K47" s="23">
        <f>SUM(L47:M47)</f>
        <v>6176.3</v>
      </c>
      <c r="L47" s="31">
        <v>0</v>
      </c>
      <c r="M47" s="34">
        <f>SUM('[1]2012-2013'!$Q$29)</f>
        <v>6176.3</v>
      </c>
    </row>
    <row r="48" spans="1:13" ht="19.5" customHeight="1" hidden="1">
      <c r="A48" s="18"/>
      <c r="B48" s="19">
        <v>20</v>
      </c>
      <c r="C48" s="20">
        <v>1</v>
      </c>
      <c r="D48" s="20">
        <v>13</v>
      </c>
      <c r="E48" s="21">
        <v>14300</v>
      </c>
      <c r="F48" s="22"/>
      <c r="G48" s="31">
        <f>SUM(G49)</f>
        <v>0</v>
      </c>
      <c r="H48" s="31">
        <f>SUM(H49)</f>
        <v>0</v>
      </c>
      <c r="I48" s="31">
        <f>SUM(I49)</f>
        <v>0</v>
      </c>
      <c r="J48" s="24"/>
      <c r="K48" s="31">
        <f>SUM(K49)</f>
        <v>0</v>
      </c>
      <c r="L48" s="31">
        <f>SUM(L49)</f>
        <v>0</v>
      </c>
      <c r="M48" s="34">
        <f>SUM(M49)</f>
        <v>0</v>
      </c>
    </row>
    <row r="49" spans="1:13" ht="36" customHeight="1" hidden="1">
      <c r="A49" s="130" t="s">
        <v>49</v>
      </c>
      <c r="B49" s="19">
        <v>20</v>
      </c>
      <c r="C49" s="20">
        <v>1</v>
      </c>
      <c r="D49" s="20">
        <v>13</v>
      </c>
      <c r="E49" s="21">
        <v>14301</v>
      </c>
      <c r="F49" s="22">
        <v>500</v>
      </c>
      <c r="G49" s="23">
        <f>SUM(H49:J49)</f>
        <v>0</v>
      </c>
      <c r="H49" s="31"/>
      <c r="I49" s="31"/>
      <c r="J49" s="24"/>
      <c r="K49" s="23">
        <f>SUM(L49:N49)</f>
        <v>0</v>
      </c>
      <c r="L49" s="31"/>
      <c r="M49" s="34"/>
    </row>
    <row r="50" spans="1:13" ht="19.5" customHeight="1">
      <c r="A50" s="18" t="s">
        <v>153</v>
      </c>
      <c r="B50" s="19">
        <v>40</v>
      </c>
      <c r="C50" s="20">
        <v>1</v>
      </c>
      <c r="D50" s="20">
        <v>13</v>
      </c>
      <c r="E50" s="21">
        <v>20400</v>
      </c>
      <c r="F50" s="22"/>
      <c r="G50" s="23">
        <f aca="true" t="shared" si="11" ref="G50:M50">SUM(G51)</f>
        <v>7458</v>
      </c>
      <c r="H50" s="31">
        <f t="shared" si="11"/>
        <v>0</v>
      </c>
      <c r="I50" s="31">
        <f t="shared" si="11"/>
        <v>7458</v>
      </c>
      <c r="J50" s="24">
        <f t="shared" si="11"/>
        <v>0</v>
      </c>
      <c r="K50" s="23">
        <f t="shared" si="11"/>
        <v>7458</v>
      </c>
      <c r="L50" s="31">
        <f t="shared" si="11"/>
        <v>0</v>
      </c>
      <c r="M50" s="34">
        <f t="shared" si="11"/>
        <v>7458</v>
      </c>
    </row>
    <row r="51" spans="1:13" ht="21.75" customHeight="1">
      <c r="A51" s="18" t="s">
        <v>36</v>
      </c>
      <c r="B51" s="19">
        <v>40</v>
      </c>
      <c r="C51" s="20">
        <v>1</v>
      </c>
      <c r="D51" s="20">
        <v>13</v>
      </c>
      <c r="E51" s="21">
        <v>20400</v>
      </c>
      <c r="F51" s="22">
        <v>500</v>
      </c>
      <c r="G51" s="23">
        <f>SUM(H51:J51)</f>
        <v>7458</v>
      </c>
      <c r="H51" s="31">
        <f>SUM('[2]Аналитич.табл.'!T41)</f>
        <v>0</v>
      </c>
      <c r="I51" s="31">
        <f>SUM('[1]2012-2013'!$J$30+'[1]2012-2013'!$J$31)</f>
        <v>7458</v>
      </c>
      <c r="J51" s="26"/>
      <c r="K51" s="23">
        <f>SUM(L51:N51)</f>
        <v>7458</v>
      </c>
      <c r="L51" s="31">
        <v>0</v>
      </c>
      <c r="M51" s="34">
        <f>SUM('[1]2012-2013'!$Q$30+'[1]2012-2013'!$Q$31)</f>
        <v>7458</v>
      </c>
    </row>
    <row r="52" spans="1:13" ht="30.75" customHeight="1">
      <c r="A52" s="18" t="s">
        <v>82</v>
      </c>
      <c r="B52" s="19">
        <v>40</v>
      </c>
      <c r="C52" s="20">
        <v>1</v>
      </c>
      <c r="D52" s="20">
        <v>13</v>
      </c>
      <c r="E52" s="21">
        <v>5210218</v>
      </c>
      <c r="F52" s="22"/>
      <c r="G52" s="23">
        <f>SUM(H52:J52)</f>
        <v>684.7</v>
      </c>
      <c r="H52" s="31">
        <v>0</v>
      </c>
      <c r="I52" s="31">
        <f>SUM(I53)</f>
        <v>684.7</v>
      </c>
      <c r="J52" s="26"/>
      <c r="K52" s="23">
        <f>SUM(L52:N52)</f>
        <v>684.7</v>
      </c>
      <c r="L52" s="31">
        <v>0</v>
      </c>
      <c r="M52" s="34">
        <f>SUM(M53)</f>
        <v>684.7</v>
      </c>
    </row>
    <row r="53" spans="1:13" ht="29.25" customHeight="1">
      <c r="A53" s="18" t="s">
        <v>82</v>
      </c>
      <c r="B53" s="19">
        <v>40</v>
      </c>
      <c r="C53" s="20">
        <v>1</v>
      </c>
      <c r="D53" s="20">
        <v>13</v>
      </c>
      <c r="E53" s="21">
        <v>5210218</v>
      </c>
      <c r="F53" s="22">
        <v>9</v>
      </c>
      <c r="G53" s="23">
        <f>SUM(H53:J53)</f>
        <v>684.7</v>
      </c>
      <c r="H53" s="31">
        <v>0</v>
      </c>
      <c r="I53" s="31">
        <f>SUM('[1]2012-2013'!$J$32)</f>
        <v>684.7</v>
      </c>
      <c r="J53" s="26"/>
      <c r="K53" s="23">
        <f>SUM(L53:N53)</f>
        <v>684.7</v>
      </c>
      <c r="L53" s="31">
        <v>0</v>
      </c>
      <c r="M53" s="34">
        <f>SUM('[1]2012-2013'!$Q$32)</f>
        <v>684.7</v>
      </c>
    </row>
    <row r="54" spans="1:13" ht="34.5" customHeight="1">
      <c r="A54" s="30" t="s">
        <v>50</v>
      </c>
      <c r="B54" s="19">
        <v>40</v>
      </c>
      <c r="C54" s="20">
        <v>1</v>
      </c>
      <c r="D54" s="20">
        <v>13</v>
      </c>
      <c r="E54" s="21">
        <v>900200</v>
      </c>
      <c r="F54" s="22"/>
      <c r="G54" s="23">
        <f>SUM(H54:J54)</f>
        <v>0</v>
      </c>
      <c r="H54" s="31">
        <f>SUM(H55)</f>
        <v>0</v>
      </c>
      <c r="I54" s="31">
        <v>0</v>
      </c>
      <c r="J54" s="26"/>
      <c r="K54" s="23">
        <f>SUM(L54:N54)</f>
        <v>0</v>
      </c>
      <c r="L54" s="31">
        <f>SUM(L55)</f>
        <v>0</v>
      </c>
      <c r="M54" s="34">
        <v>0</v>
      </c>
    </row>
    <row r="55" spans="1:13" ht="20.25" customHeight="1">
      <c r="A55" s="30" t="s">
        <v>36</v>
      </c>
      <c r="B55" s="19">
        <v>40</v>
      </c>
      <c r="C55" s="20">
        <v>1</v>
      </c>
      <c r="D55" s="20">
        <v>13</v>
      </c>
      <c r="E55" s="21">
        <v>900200</v>
      </c>
      <c r="F55" s="22">
        <v>500</v>
      </c>
      <c r="G55" s="23">
        <f>SUM(H55:J55)</f>
        <v>0</v>
      </c>
      <c r="H55" s="31">
        <v>0</v>
      </c>
      <c r="I55" s="31">
        <v>0</v>
      </c>
      <c r="J55" s="26"/>
      <c r="K55" s="23">
        <f>SUM(L55:N55)</f>
        <v>0</v>
      </c>
      <c r="L55" s="31">
        <v>0</v>
      </c>
      <c r="M55" s="34">
        <v>0</v>
      </c>
    </row>
    <row r="56" spans="1:13" ht="20.25" customHeight="1">
      <c r="A56" s="18" t="s">
        <v>158</v>
      </c>
      <c r="B56" s="19">
        <v>40</v>
      </c>
      <c r="C56" s="20">
        <v>1</v>
      </c>
      <c r="D56" s="20">
        <v>13</v>
      </c>
      <c r="E56" s="21">
        <v>920300</v>
      </c>
      <c r="F56" s="22">
        <v>500</v>
      </c>
      <c r="G56" s="31">
        <f>SUM(G57)</f>
        <v>0</v>
      </c>
      <c r="H56" s="31">
        <f>SUM(H57)</f>
        <v>0</v>
      </c>
      <c r="I56" s="31">
        <v>0</v>
      </c>
      <c r="J56" s="26"/>
      <c r="K56" s="31">
        <f>SUM(K57)</f>
        <v>0</v>
      </c>
      <c r="L56" s="31">
        <f>SUM(L57)</f>
        <v>0</v>
      </c>
      <c r="M56" s="34">
        <v>0</v>
      </c>
    </row>
    <row r="57" spans="1:13" ht="21.75" customHeight="1">
      <c r="A57" s="18" t="s">
        <v>36</v>
      </c>
      <c r="B57" s="19">
        <v>40</v>
      </c>
      <c r="C57" s="20">
        <v>1</v>
      </c>
      <c r="D57" s="20">
        <v>13</v>
      </c>
      <c r="E57" s="21">
        <v>920300</v>
      </c>
      <c r="F57" s="22">
        <v>500</v>
      </c>
      <c r="G57" s="23">
        <f>SUM(H57:J57)</f>
        <v>0</v>
      </c>
      <c r="H57" s="31">
        <v>0</v>
      </c>
      <c r="I57" s="31">
        <v>0</v>
      </c>
      <c r="J57" s="26"/>
      <c r="K57" s="23">
        <f>SUM(L57:N57)</f>
        <v>0</v>
      </c>
      <c r="L57" s="31">
        <v>0</v>
      </c>
      <c r="M57" s="34">
        <v>0</v>
      </c>
    </row>
    <row r="58" spans="1:13" ht="31.5" customHeight="1">
      <c r="A58" s="131" t="s">
        <v>91</v>
      </c>
      <c r="B58" s="19">
        <v>40</v>
      </c>
      <c r="C58" s="20">
        <v>1</v>
      </c>
      <c r="D58" s="20">
        <v>13</v>
      </c>
      <c r="E58" s="21">
        <v>5210000</v>
      </c>
      <c r="F58" s="22"/>
      <c r="G58" s="23">
        <f>SUM(H58:I58)</f>
        <v>94.4</v>
      </c>
      <c r="H58" s="31">
        <v>0</v>
      </c>
      <c r="I58" s="31">
        <f>SUM(I59)</f>
        <v>94.4</v>
      </c>
      <c r="J58" s="34"/>
      <c r="K58" s="23">
        <f>SUM(L58:M58)</f>
        <v>100.1</v>
      </c>
      <c r="L58" s="31">
        <v>0</v>
      </c>
      <c r="M58" s="34">
        <f>SUM(M59)</f>
        <v>100.1</v>
      </c>
    </row>
    <row r="59" spans="1:13" ht="36" customHeight="1">
      <c r="A59" s="131" t="s">
        <v>91</v>
      </c>
      <c r="B59" s="19">
        <v>40</v>
      </c>
      <c r="C59" s="20">
        <v>1</v>
      </c>
      <c r="D59" s="20">
        <v>13</v>
      </c>
      <c r="E59" s="21">
        <v>5210221</v>
      </c>
      <c r="F59" s="22">
        <v>1</v>
      </c>
      <c r="G59" s="23">
        <f>SUM(H59:I59)</f>
        <v>94.4</v>
      </c>
      <c r="H59" s="31">
        <v>0</v>
      </c>
      <c r="I59" s="31">
        <f>SUM('[1]2012-2013'!$J$139)</f>
        <v>94.4</v>
      </c>
      <c r="J59" s="34"/>
      <c r="K59" s="23">
        <f>SUM(L59:M59)</f>
        <v>100.1</v>
      </c>
      <c r="L59" s="31">
        <v>0</v>
      </c>
      <c r="M59" s="34">
        <f>SUM('[1]2012-2013'!$Q$139)</f>
        <v>100.1</v>
      </c>
    </row>
    <row r="60" spans="1:13" ht="51.75" customHeight="1">
      <c r="A60" s="18" t="s">
        <v>51</v>
      </c>
      <c r="B60" s="19">
        <v>40</v>
      </c>
      <c r="C60" s="20">
        <v>1</v>
      </c>
      <c r="D60" s="20">
        <v>13</v>
      </c>
      <c r="E60" s="21">
        <v>5220000</v>
      </c>
      <c r="F60" s="22"/>
      <c r="G60" s="23">
        <f aca="true" t="shared" si="12" ref="G60:M60">SUM(G61)</f>
        <v>18</v>
      </c>
      <c r="H60" s="23">
        <f t="shared" si="12"/>
        <v>0</v>
      </c>
      <c r="I60" s="23">
        <f t="shared" si="12"/>
        <v>18</v>
      </c>
      <c r="J60" s="24">
        <f t="shared" si="12"/>
        <v>0</v>
      </c>
      <c r="K60" s="23">
        <f t="shared" si="12"/>
        <v>18</v>
      </c>
      <c r="L60" s="23">
        <f t="shared" si="12"/>
        <v>0</v>
      </c>
      <c r="M60" s="24">
        <f t="shared" si="12"/>
        <v>18</v>
      </c>
    </row>
    <row r="61" spans="1:13" ht="18" customHeight="1">
      <c r="A61" s="18" t="s">
        <v>36</v>
      </c>
      <c r="B61" s="19">
        <v>40</v>
      </c>
      <c r="C61" s="20">
        <v>1</v>
      </c>
      <c r="D61" s="20">
        <v>13</v>
      </c>
      <c r="E61" s="21">
        <v>5220000</v>
      </c>
      <c r="F61" s="22">
        <v>500</v>
      </c>
      <c r="G61" s="23">
        <f>SUM(H61:J61)</f>
        <v>18</v>
      </c>
      <c r="H61" s="31">
        <f>SUM('[2]Аналитич.табл.'!T42)</f>
        <v>0</v>
      </c>
      <c r="I61" s="31">
        <f>SUM('[1]2012-2013'!$J$33)</f>
        <v>18</v>
      </c>
      <c r="J61" s="26"/>
      <c r="K61" s="23">
        <f>SUM(L61:N61)</f>
        <v>18</v>
      </c>
      <c r="L61" s="31">
        <v>0</v>
      </c>
      <c r="M61" s="34">
        <f>SUM('[1]2012-2013'!$Q$33)</f>
        <v>18</v>
      </c>
    </row>
    <row r="62" spans="1:13" ht="18" customHeight="1">
      <c r="A62" s="18" t="s">
        <v>52</v>
      </c>
      <c r="B62" s="19">
        <v>40</v>
      </c>
      <c r="C62" s="20">
        <v>1</v>
      </c>
      <c r="D62" s="20">
        <v>13</v>
      </c>
      <c r="E62" s="21">
        <v>9990000</v>
      </c>
      <c r="F62" s="22">
        <v>999</v>
      </c>
      <c r="G62" s="23">
        <f>SUM(H62:J62)</f>
        <v>171427.5</v>
      </c>
      <c r="H62" s="31">
        <f>SUM('[1]2012-2013'!$I$34)</f>
        <v>171427.5</v>
      </c>
      <c r="I62" s="31">
        <v>0</v>
      </c>
      <c r="J62" s="26"/>
      <c r="K62" s="23">
        <f>SUM(L62:N62)</f>
        <v>314467.6</v>
      </c>
      <c r="L62" s="31">
        <f>SUM('[1]2012-2013'!$P$34)</f>
        <v>314467.6</v>
      </c>
      <c r="M62" s="34">
        <v>0</v>
      </c>
    </row>
    <row r="63" spans="1:13" s="86" customFormat="1" ht="30" customHeight="1">
      <c r="A63" s="10" t="s">
        <v>208</v>
      </c>
      <c r="B63" s="11">
        <v>40</v>
      </c>
      <c r="C63" s="12">
        <v>3</v>
      </c>
      <c r="D63" s="12"/>
      <c r="E63" s="13"/>
      <c r="F63" s="14"/>
      <c r="G63" s="15">
        <f>SUM(G64+G76)</f>
        <v>12336</v>
      </c>
      <c r="H63" s="15">
        <f>SUM(H64+H76)</f>
        <v>12336</v>
      </c>
      <c r="I63" s="15">
        <f>SUM(I64+I76)</f>
        <v>0</v>
      </c>
      <c r="J63" s="17"/>
      <c r="K63" s="15">
        <f>SUM(K64+K76)</f>
        <v>12336</v>
      </c>
      <c r="L63" s="15">
        <f>SUM(L64+L76)</f>
        <v>12336</v>
      </c>
      <c r="M63" s="17">
        <f>SUM(M64+M76)</f>
        <v>0</v>
      </c>
    </row>
    <row r="64" spans="1:13" s="16" customFormat="1" ht="18" customHeight="1">
      <c r="A64" s="10" t="s">
        <v>16</v>
      </c>
      <c r="B64" s="11">
        <v>40</v>
      </c>
      <c r="C64" s="12">
        <v>3</v>
      </c>
      <c r="D64" s="12">
        <v>2</v>
      </c>
      <c r="E64" s="13"/>
      <c r="F64" s="14"/>
      <c r="G64" s="15">
        <f>SUM(G65)</f>
        <v>4138</v>
      </c>
      <c r="H64" s="15">
        <f>SUM(H65)</f>
        <v>4138</v>
      </c>
      <c r="I64" s="15">
        <f>SUM(I65)</f>
        <v>0</v>
      </c>
      <c r="J64" s="17"/>
      <c r="K64" s="15">
        <f>SUM(K65)</f>
        <v>4138</v>
      </c>
      <c r="L64" s="15">
        <f>SUM(L65)</f>
        <v>4138</v>
      </c>
      <c r="M64" s="17">
        <f>SUM(M65)</f>
        <v>0</v>
      </c>
    </row>
    <row r="65" spans="1:13" ht="21.75" customHeight="1">
      <c r="A65" s="18" t="s">
        <v>215</v>
      </c>
      <c r="B65" s="19">
        <v>40</v>
      </c>
      <c r="C65" s="20">
        <v>3</v>
      </c>
      <c r="D65" s="20">
        <v>2</v>
      </c>
      <c r="E65" s="21">
        <v>2020000</v>
      </c>
      <c r="F65" s="22"/>
      <c r="G65" s="23">
        <f>SUM(G70)</f>
        <v>4138</v>
      </c>
      <c r="H65" s="23">
        <f>SUM(H70)</f>
        <v>4138</v>
      </c>
      <c r="I65" s="23">
        <f>SUM(I70)</f>
        <v>0</v>
      </c>
      <c r="J65" s="24"/>
      <c r="K65" s="23">
        <f>SUM(K70)</f>
        <v>4138</v>
      </c>
      <c r="L65" s="23">
        <f>SUM(L70)</f>
        <v>4138</v>
      </c>
      <c r="M65" s="24">
        <f>SUM(M70)</f>
        <v>0</v>
      </c>
    </row>
    <row r="66" spans="1:13" ht="46.5" customHeight="1" hidden="1">
      <c r="A66" s="30" t="s">
        <v>53</v>
      </c>
      <c r="B66" s="19">
        <v>40</v>
      </c>
      <c r="C66" s="20">
        <v>3</v>
      </c>
      <c r="D66" s="20">
        <v>2</v>
      </c>
      <c r="E66" s="21">
        <v>2020100</v>
      </c>
      <c r="F66" s="22"/>
      <c r="G66" s="23" t="e">
        <f>SUM(G67)</f>
        <v>#REF!</v>
      </c>
      <c r="H66" s="25"/>
      <c r="I66" s="25"/>
      <c r="J66" s="26"/>
      <c r="K66" s="23" t="e">
        <f>SUM(K67)</f>
        <v>#REF!</v>
      </c>
      <c r="L66" s="25"/>
      <c r="M66" s="26"/>
    </row>
    <row r="67" spans="1:13" ht="28.5" customHeight="1" hidden="1">
      <c r="A67" s="30" t="s">
        <v>206</v>
      </c>
      <c r="B67" s="19">
        <v>40</v>
      </c>
      <c r="C67" s="20">
        <v>3</v>
      </c>
      <c r="D67" s="20">
        <v>2</v>
      </c>
      <c r="E67" s="21">
        <v>2020100</v>
      </c>
      <c r="F67" s="22">
        <v>14</v>
      </c>
      <c r="G67" s="23" t="e">
        <f>SUM('[2]Аналитич.табл.'!#REF!)</f>
        <v>#REF!</v>
      </c>
      <c r="H67" s="25"/>
      <c r="I67" s="25"/>
      <c r="J67" s="26"/>
      <c r="K67" s="23" t="e">
        <f>SUM('[2]Аналитич.табл.'!#REF!)</f>
        <v>#REF!</v>
      </c>
      <c r="L67" s="25"/>
      <c r="M67" s="26"/>
    </row>
    <row r="68" spans="1:13" ht="16.5" customHeight="1" hidden="1">
      <c r="A68" s="18" t="s">
        <v>54</v>
      </c>
      <c r="B68" s="19">
        <v>40</v>
      </c>
      <c r="C68" s="20">
        <v>3</v>
      </c>
      <c r="D68" s="20">
        <v>2</v>
      </c>
      <c r="E68" s="21">
        <v>2025800</v>
      </c>
      <c r="F68" s="22"/>
      <c r="G68" s="23" t="e">
        <f>SUM(G69)</f>
        <v>#REF!</v>
      </c>
      <c r="H68" s="25"/>
      <c r="I68" s="25"/>
      <c r="J68" s="26"/>
      <c r="K68" s="23" t="e">
        <f>SUM(K69)</f>
        <v>#REF!</v>
      </c>
      <c r="L68" s="25"/>
      <c r="M68" s="26"/>
    </row>
    <row r="69" spans="1:13" ht="30.75" customHeight="1" hidden="1">
      <c r="A69" s="30" t="s">
        <v>206</v>
      </c>
      <c r="B69" s="19">
        <v>40</v>
      </c>
      <c r="C69" s="20">
        <v>3</v>
      </c>
      <c r="D69" s="20">
        <v>2</v>
      </c>
      <c r="E69" s="21">
        <v>2025800</v>
      </c>
      <c r="F69" s="22">
        <v>14</v>
      </c>
      <c r="G69" s="23" t="e">
        <f>SUM('[2]Аналитич.табл.'!#REF!-'[2]Аналитич.табл.'!#REF!)</f>
        <v>#REF!</v>
      </c>
      <c r="H69" s="25"/>
      <c r="I69" s="25"/>
      <c r="J69" s="26"/>
      <c r="K69" s="23" t="e">
        <f>SUM('[2]Аналитич.табл.'!#REF!-'[2]Аналитич.табл.'!#REF!)</f>
        <v>#REF!</v>
      </c>
      <c r="L69" s="25"/>
      <c r="M69" s="26"/>
    </row>
    <row r="70" spans="1:13" ht="39" customHeight="1">
      <c r="A70" s="30" t="s">
        <v>206</v>
      </c>
      <c r="B70" s="19">
        <v>40</v>
      </c>
      <c r="C70" s="20">
        <v>3</v>
      </c>
      <c r="D70" s="20">
        <v>2</v>
      </c>
      <c r="E70" s="21">
        <v>2026700</v>
      </c>
      <c r="F70" s="22">
        <v>14</v>
      </c>
      <c r="G70" s="23">
        <f>SUM(H70:I70)</f>
        <v>4138</v>
      </c>
      <c r="H70" s="31">
        <f>SUM('[1]2012-2013'!$I$36)</f>
        <v>4138</v>
      </c>
      <c r="I70" s="31">
        <v>0</v>
      </c>
      <c r="J70" s="34"/>
      <c r="K70" s="23">
        <f>SUM(L70:M70)</f>
        <v>4138</v>
      </c>
      <c r="L70" s="31">
        <f>SUM('[1]2012-2013'!$P$36)</f>
        <v>4138</v>
      </c>
      <c r="M70" s="34">
        <v>0</v>
      </c>
    </row>
    <row r="71" spans="1:13" ht="19.5" customHeight="1" hidden="1">
      <c r="A71" s="30" t="s">
        <v>55</v>
      </c>
      <c r="B71" s="19">
        <v>20</v>
      </c>
      <c r="C71" s="20">
        <v>3</v>
      </c>
      <c r="D71" s="20">
        <v>2</v>
      </c>
      <c r="E71" s="21">
        <v>2027200</v>
      </c>
      <c r="F71" s="22">
        <v>14</v>
      </c>
      <c r="G71" s="23" t="e">
        <f>SUM('[2]Аналитич.табл.'!#REF!)</f>
        <v>#REF!</v>
      </c>
      <c r="H71" s="25"/>
      <c r="I71" s="25"/>
      <c r="J71" s="26"/>
      <c r="K71" s="23" t="e">
        <f>SUM('[2]Аналитич.табл.'!#REF!)</f>
        <v>#REF!</v>
      </c>
      <c r="L71" s="25"/>
      <c r="M71" s="26"/>
    </row>
    <row r="72" spans="1:13" ht="30" customHeight="1" hidden="1">
      <c r="A72" s="30" t="s">
        <v>56</v>
      </c>
      <c r="B72" s="19">
        <v>20</v>
      </c>
      <c r="C72" s="20">
        <v>3</v>
      </c>
      <c r="D72" s="20">
        <v>2</v>
      </c>
      <c r="E72" s="21">
        <v>2027600</v>
      </c>
      <c r="F72" s="22"/>
      <c r="G72" s="23" t="e">
        <f>SUM(G73)</f>
        <v>#REF!</v>
      </c>
      <c r="H72" s="25"/>
      <c r="I72" s="25"/>
      <c r="J72" s="26"/>
      <c r="K72" s="23" t="e">
        <f>SUM(K73)</f>
        <v>#REF!</v>
      </c>
      <c r="L72" s="25"/>
      <c r="M72" s="26"/>
    </row>
    <row r="73" spans="1:13" ht="20.25" customHeight="1" hidden="1">
      <c r="A73" s="30" t="s">
        <v>148</v>
      </c>
      <c r="B73" s="19">
        <v>20</v>
      </c>
      <c r="C73" s="20">
        <v>3</v>
      </c>
      <c r="D73" s="20">
        <v>2</v>
      </c>
      <c r="E73" s="21">
        <v>2027600</v>
      </c>
      <c r="F73" s="22">
        <v>5</v>
      </c>
      <c r="G73" s="23" t="e">
        <f>SUM('[2]Аналитич.табл.'!#REF!)</f>
        <v>#REF!</v>
      </c>
      <c r="H73" s="25"/>
      <c r="I73" s="25"/>
      <c r="J73" s="26"/>
      <c r="K73" s="23" t="e">
        <f>SUM('[2]Аналитич.табл.'!#REF!)</f>
        <v>#REF!</v>
      </c>
      <c r="L73" s="25"/>
      <c r="M73" s="26"/>
    </row>
    <row r="74" spans="1:13" ht="20.25" customHeight="1" hidden="1">
      <c r="A74" s="18" t="s">
        <v>57</v>
      </c>
      <c r="B74" s="19">
        <v>20</v>
      </c>
      <c r="C74" s="20">
        <v>3</v>
      </c>
      <c r="D74" s="20">
        <v>2</v>
      </c>
      <c r="E74" s="21">
        <v>7950000</v>
      </c>
      <c r="F74" s="22"/>
      <c r="G74" s="23" t="e">
        <f>SUM(G75)</f>
        <v>#REF!</v>
      </c>
      <c r="H74" s="25"/>
      <c r="I74" s="25"/>
      <c r="J74" s="26"/>
      <c r="K74" s="23" t="e">
        <f>SUM(K75)</f>
        <v>#REF!</v>
      </c>
      <c r="L74" s="25"/>
      <c r="M74" s="26"/>
    </row>
    <row r="75" spans="1:13" ht="27.75" customHeight="1" hidden="1">
      <c r="A75" s="35" t="s">
        <v>58</v>
      </c>
      <c r="B75" s="19">
        <v>20</v>
      </c>
      <c r="C75" s="20">
        <v>3</v>
      </c>
      <c r="D75" s="20">
        <v>2</v>
      </c>
      <c r="E75" s="21">
        <v>7950000</v>
      </c>
      <c r="F75" s="22">
        <v>500</v>
      </c>
      <c r="G75" s="23" t="e">
        <f>SUM('[2]Аналитич.табл.'!#REF!)</f>
        <v>#REF!</v>
      </c>
      <c r="H75" s="25"/>
      <c r="I75" s="25"/>
      <c r="J75" s="26"/>
      <c r="K75" s="23" t="e">
        <f>SUM('[2]Аналитич.табл.'!#REF!)</f>
        <v>#REF!</v>
      </c>
      <c r="L75" s="25"/>
      <c r="M75" s="26"/>
    </row>
    <row r="76" spans="1:13" ht="33.75" customHeight="1">
      <c r="A76" s="10" t="s">
        <v>59</v>
      </c>
      <c r="B76" s="11">
        <v>40</v>
      </c>
      <c r="C76" s="12">
        <v>3</v>
      </c>
      <c r="D76" s="12">
        <v>9</v>
      </c>
      <c r="E76" s="13"/>
      <c r="F76" s="14"/>
      <c r="G76" s="15">
        <f aca="true" t="shared" si="13" ref="G76:M76">SUM(G77+G79)</f>
        <v>8198</v>
      </c>
      <c r="H76" s="15">
        <f t="shared" si="13"/>
        <v>8198</v>
      </c>
      <c r="I76" s="15">
        <f t="shared" si="13"/>
        <v>0</v>
      </c>
      <c r="J76" s="17">
        <f t="shared" si="13"/>
        <v>0</v>
      </c>
      <c r="K76" s="15">
        <f t="shared" si="13"/>
        <v>8198</v>
      </c>
      <c r="L76" s="15">
        <f t="shared" si="13"/>
        <v>8198</v>
      </c>
      <c r="M76" s="17">
        <f t="shared" si="13"/>
        <v>0</v>
      </c>
    </row>
    <row r="77" spans="1:13" ht="39" customHeight="1">
      <c r="A77" s="18" t="s">
        <v>207</v>
      </c>
      <c r="B77" s="19">
        <v>40</v>
      </c>
      <c r="C77" s="20">
        <v>3</v>
      </c>
      <c r="D77" s="20">
        <v>9</v>
      </c>
      <c r="E77" s="21">
        <v>2180100</v>
      </c>
      <c r="F77" s="22"/>
      <c r="G77" s="23">
        <f aca="true" t="shared" si="14" ref="G77:M77">SUM(G78)</f>
        <v>723</v>
      </c>
      <c r="H77" s="23">
        <f t="shared" si="14"/>
        <v>723</v>
      </c>
      <c r="I77" s="23">
        <f t="shared" si="14"/>
        <v>0</v>
      </c>
      <c r="J77" s="24">
        <f t="shared" si="14"/>
        <v>0</v>
      </c>
      <c r="K77" s="23">
        <f t="shared" si="14"/>
        <v>723</v>
      </c>
      <c r="L77" s="23">
        <f t="shared" si="14"/>
        <v>723</v>
      </c>
      <c r="M77" s="24">
        <f t="shared" si="14"/>
        <v>0</v>
      </c>
    </row>
    <row r="78" spans="1:13" ht="37.5" customHeight="1">
      <c r="A78" s="18" t="s">
        <v>206</v>
      </c>
      <c r="B78" s="19">
        <v>40</v>
      </c>
      <c r="C78" s="20">
        <v>3</v>
      </c>
      <c r="D78" s="20">
        <v>9</v>
      </c>
      <c r="E78" s="21">
        <v>2180100</v>
      </c>
      <c r="F78" s="22">
        <v>14</v>
      </c>
      <c r="G78" s="23">
        <f>SUM(H78:J78)</f>
        <v>723</v>
      </c>
      <c r="H78" s="31">
        <f>SUM('[1]2012-2013'!$I$41)</f>
        <v>723</v>
      </c>
      <c r="I78" s="31">
        <f>SUM('[2]Аналитич.табл.'!U54)</f>
        <v>0</v>
      </c>
      <c r="J78" s="34">
        <f>SUM('[2]Аналитич.табл.'!V54)</f>
        <v>0</v>
      </c>
      <c r="K78" s="23">
        <f>SUM(L78:N78)</f>
        <v>723</v>
      </c>
      <c r="L78" s="31">
        <f>SUM('[1]2012-2013'!$P$41)</f>
        <v>723</v>
      </c>
      <c r="M78" s="34">
        <v>0</v>
      </c>
    </row>
    <row r="79" spans="1:13" ht="18.75" customHeight="1">
      <c r="A79" s="111" t="s">
        <v>60</v>
      </c>
      <c r="B79" s="96">
        <v>40</v>
      </c>
      <c r="C79" s="52">
        <v>3</v>
      </c>
      <c r="D79" s="52">
        <v>9</v>
      </c>
      <c r="E79" s="44">
        <v>3020000</v>
      </c>
      <c r="F79" s="45"/>
      <c r="G79" s="57">
        <f>SUM(G80)</f>
        <v>7475</v>
      </c>
      <c r="H79" s="57">
        <f>SUM(H80)</f>
        <v>7475</v>
      </c>
      <c r="I79" s="57">
        <f>SUM(I80)</f>
        <v>0</v>
      </c>
      <c r="J79" s="54"/>
      <c r="K79" s="57">
        <f>SUM(K80)</f>
        <v>7475</v>
      </c>
      <c r="L79" s="57">
        <f>SUM(L80)</f>
        <v>7475</v>
      </c>
      <c r="M79" s="54">
        <f>SUM(M80)</f>
        <v>0</v>
      </c>
    </row>
    <row r="80" spans="1:13" ht="21.75" customHeight="1">
      <c r="A80" s="18" t="s">
        <v>164</v>
      </c>
      <c r="B80" s="19">
        <v>40</v>
      </c>
      <c r="C80" s="20">
        <v>3</v>
      </c>
      <c r="D80" s="20">
        <v>9</v>
      </c>
      <c r="E80" s="21">
        <v>3029900</v>
      </c>
      <c r="F80" s="22">
        <v>1</v>
      </c>
      <c r="G80" s="23">
        <f>SUM(H80)</f>
        <v>7475</v>
      </c>
      <c r="H80" s="31">
        <f>SUM('[1]2012-2013'!$I$42)</f>
        <v>7475</v>
      </c>
      <c r="I80" s="31">
        <f>SUM('[2]Аналитич.табл.'!U55)</f>
        <v>0</v>
      </c>
      <c r="J80" s="34"/>
      <c r="K80" s="23">
        <f>SUM(L80)</f>
        <v>7475</v>
      </c>
      <c r="L80" s="31">
        <f>SUM('[1]2012-2013'!$P$42)</f>
        <v>7475</v>
      </c>
      <c r="M80" s="34">
        <v>0</v>
      </c>
    </row>
    <row r="81" spans="1:13" ht="18" customHeight="1">
      <c r="A81" s="10" t="s">
        <v>157</v>
      </c>
      <c r="B81" s="11">
        <v>40</v>
      </c>
      <c r="C81" s="12">
        <v>4</v>
      </c>
      <c r="D81" s="12"/>
      <c r="E81" s="13"/>
      <c r="F81" s="14"/>
      <c r="G81" s="91">
        <f>SUM(G82+G88+G91+G98+G104+G85)</f>
        <v>64996.700000000004</v>
      </c>
      <c r="H81" s="91">
        <f aca="true" t="shared" si="15" ref="H81:M81">SUM(H82+H88+H91+H98+H104+H85)</f>
        <v>49558.6</v>
      </c>
      <c r="I81" s="91">
        <f t="shared" si="15"/>
        <v>15438.099999999999</v>
      </c>
      <c r="J81" s="91">
        <f t="shared" si="15"/>
        <v>0</v>
      </c>
      <c r="K81" s="91">
        <f t="shared" si="15"/>
        <v>62609.6</v>
      </c>
      <c r="L81" s="91">
        <f t="shared" si="15"/>
        <v>53976.6</v>
      </c>
      <c r="M81" s="17">
        <f t="shared" si="15"/>
        <v>16796.8</v>
      </c>
    </row>
    <row r="82" spans="1:13" ht="18" customHeight="1" hidden="1">
      <c r="A82" s="144" t="s">
        <v>216</v>
      </c>
      <c r="B82" s="38">
        <v>20</v>
      </c>
      <c r="C82" s="39">
        <v>4</v>
      </c>
      <c r="D82" s="39">
        <v>1</v>
      </c>
      <c r="E82" s="40"/>
      <c r="F82" s="41"/>
      <c r="G82" s="42">
        <f aca="true" t="shared" si="16" ref="G82:G87">SUM(H82:J82)</f>
        <v>0</v>
      </c>
      <c r="H82" s="42">
        <f>SUM(H83)</f>
        <v>0</v>
      </c>
      <c r="I82" s="42">
        <f>SUM(I83+I84)</f>
        <v>0</v>
      </c>
      <c r="J82" s="145">
        <f>SUM(J83)</f>
        <v>0</v>
      </c>
      <c r="K82" s="42">
        <f>SUM(L82:N82)</f>
        <v>0</v>
      </c>
      <c r="L82" s="42">
        <f>SUM(L83)</f>
        <v>0</v>
      </c>
      <c r="M82" s="43">
        <f>SUM(M83+M84)</f>
        <v>0</v>
      </c>
    </row>
    <row r="83" spans="1:13" ht="24" customHeight="1" hidden="1">
      <c r="A83" s="18" t="s">
        <v>61</v>
      </c>
      <c r="B83" s="19">
        <v>20</v>
      </c>
      <c r="C83" s="20">
        <v>4</v>
      </c>
      <c r="D83" s="20">
        <v>1</v>
      </c>
      <c r="E83" s="21">
        <v>5100301</v>
      </c>
      <c r="F83" s="22">
        <v>1</v>
      </c>
      <c r="G83" s="23">
        <f t="shared" si="16"/>
        <v>0</v>
      </c>
      <c r="H83" s="15"/>
      <c r="I83" s="23"/>
      <c r="J83" s="43"/>
      <c r="K83" s="23">
        <f>SUM(L83:N83)</f>
        <v>0</v>
      </c>
      <c r="L83" s="15"/>
      <c r="M83" s="24"/>
    </row>
    <row r="84" spans="1:13" ht="21.75" customHeight="1" hidden="1">
      <c r="A84" s="18" t="s">
        <v>62</v>
      </c>
      <c r="B84" s="19">
        <v>20</v>
      </c>
      <c r="C84" s="20">
        <v>4</v>
      </c>
      <c r="D84" s="20">
        <v>1</v>
      </c>
      <c r="E84" s="21">
        <v>5224500</v>
      </c>
      <c r="F84" s="22">
        <v>1</v>
      </c>
      <c r="G84" s="23">
        <f t="shared" si="16"/>
        <v>0</v>
      </c>
      <c r="H84" s="15"/>
      <c r="I84" s="23"/>
      <c r="J84" s="17"/>
      <c r="K84" s="23">
        <f>SUM(L84:N84)</f>
        <v>0</v>
      </c>
      <c r="L84" s="15"/>
      <c r="M84" s="24"/>
    </row>
    <row r="85" spans="1:13" ht="18" customHeight="1">
      <c r="A85" s="10" t="s">
        <v>201</v>
      </c>
      <c r="B85" s="11">
        <v>40</v>
      </c>
      <c r="C85" s="12">
        <v>4</v>
      </c>
      <c r="D85" s="12">
        <v>5</v>
      </c>
      <c r="E85" s="13"/>
      <c r="F85" s="14"/>
      <c r="G85" s="15">
        <f t="shared" si="16"/>
        <v>8759.4</v>
      </c>
      <c r="H85" s="32"/>
      <c r="I85" s="32">
        <f>SUM(I86)</f>
        <v>8759.4</v>
      </c>
      <c r="J85" s="143"/>
      <c r="K85" s="15"/>
      <c r="L85" s="32"/>
      <c r="M85" s="33">
        <f>SUM(M86)</f>
        <v>8163.8</v>
      </c>
    </row>
    <row r="86" spans="1:13" ht="18" customHeight="1">
      <c r="A86" s="18" t="s">
        <v>204</v>
      </c>
      <c r="B86" s="19">
        <v>40</v>
      </c>
      <c r="C86" s="20">
        <v>4</v>
      </c>
      <c r="D86" s="20">
        <v>5</v>
      </c>
      <c r="E86" s="21">
        <v>5220000</v>
      </c>
      <c r="F86" s="22"/>
      <c r="G86" s="23">
        <f t="shared" si="16"/>
        <v>8759.4</v>
      </c>
      <c r="H86" s="31"/>
      <c r="I86" s="31">
        <f>SUM(I87)</f>
        <v>8759.4</v>
      </c>
      <c r="J86" s="142"/>
      <c r="K86" s="23"/>
      <c r="L86" s="31"/>
      <c r="M86" s="34">
        <f>SUM(M87)</f>
        <v>8163.8</v>
      </c>
    </row>
    <row r="87" spans="1:13" ht="18" customHeight="1">
      <c r="A87" s="18" t="s">
        <v>63</v>
      </c>
      <c r="B87" s="19">
        <v>40</v>
      </c>
      <c r="C87" s="20">
        <v>4</v>
      </c>
      <c r="D87" s="20">
        <v>5</v>
      </c>
      <c r="E87" s="21">
        <v>5225700</v>
      </c>
      <c r="F87" s="22">
        <v>342</v>
      </c>
      <c r="G87" s="23">
        <f t="shared" si="16"/>
        <v>8759.4</v>
      </c>
      <c r="H87" s="31"/>
      <c r="I87" s="31">
        <v>8759.4</v>
      </c>
      <c r="J87" s="34"/>
      <c r="K87" s="23"/>
      <c r="L87" s="31"/>
      <c r="M87" s="34">
        <v>8163.8</v>
      </c>
    </row>
    <row r="88" spans="1:13" s="16" customFormat="1" ht="18" customHeight="1">
      <c r="A88" s="10" t="s">
        <v>205</v>
      </c>
      <c r="B88" s="11">
        <v>40</v>
      </c>
      <c r="C88" s="12">
        <v>4</v>
      </c>
      <c r="D88" s="12">
        <v>8</v>
      </c>
      <c r="E88" s="13"/>
      <c r="F88" s="14"/>
      <c r="G88" s="15">
        <f>SUM(G89)</f>
        <v>4375</v>
      </c>
      <c r="H88" s="15">
        <f aca="true" t="shared" si="17" ref="H88:M89">SUM(H89)</f>
        <v>4375</v>
      </c>
      <c r="I88" s="15">
        <f t="shared" si="17"/>
        <v>0</v>
      </c>
      <c r="J88" s="17">
        <f t="shared" si="17"/>
        <v>0</v>
      </c>
      <c r="K88" s="15">
        <f>SUM(K89)</f>
        <v>8500</v>
      </c>
      <c r="L88" s="15">
        <f t="shared" si="17"/>
        <v>8500</v>
      </c>
      <c r="M88" s="17">
        <f t="shared" si="17"/>
        <v>0</v>
      </c>
    </row>
    <row r="89" spans="1:13" ht="18" customHeight="1">
      <c r="A89" s="18" t="s">
        <v>18</v>
      </c>
      <c r="B89" s="19">
        <v>40</v>
      </c>
      <c r="C89" s="20">
        <v>4</v>
      </c>
      <c r="D89" s="20">
        <v>8</v>
      </c>
      <c r="E89" s="21">
        <v>3030000</v>
      </c>
      <c r="F89" s="22"/>
      <c r="G89" s="23">
        <f>SUM(G90)</f>
        <v>4375</v>
      </c>
      <c r="H89" s="23">
        <f>SUM(H90)</f>
        <v>4375</v>
      </c>
      <c r="I89" s="23">
        <f t="shared" si="17"/>
        <v>0</v>
      </c>
      <c r="J89" s="24">
        <f t="shared" si="17"/>
        <v>0</v>
      </c>
      <c r="K89" s="23">
        <f>SUM(K90)</f>
        <v>8500</v>
      </c>
      <c r="L89" s="23">
        <f>SUM(L90)</f>
        <v>8500</v>
      </c>
      <c r="M89" s="24">
        <f t="shared" si="17"/>
        <v>0</v>
      </c>
    </row>
    <row r="90" spans="1:13" ht="18" customHeight="1">
      <c r="A90" s="18" t="s">
        <v>162</v>
      </c>
      <c r="B90" s="19">
        <v>40</v>
      </c>
      <c r="C90" s="20">
        <v>4</v>
      </c>
      <c r="D90" s="20">
        <v>8</v>
      </c>
      <c r="E90" s="21">
        <v>3030200</v>
      </c>
      <c r="F90" s="22">
        <v>6</v>
      </c>
      <c r="G90" s="23">
        <f aca="true" t="shared" si="18" ref="G90:G97">SUM(H90:J90)</f>
        <v>4375</v>
      </c>
      <c r="H90" s="31">
        <v>4375</v>
      </c>
      <c r="I90" s="31">
        <v>0</v>
      </c>
      <c r="J90" s="26"/>
      <c r="K90" s="23">
        <f aca="true" t="shared" si="19" ref="K90:K97">SUM(L90:N90)</f>
        <v>8500</v>
      </c>
      <c r="L90" s="31">
        <f>SUM('[1]2012-2013'!$P$45)</f>
        <v>8500</v>
      </c>
      <c r="M90" s="34">
        <v>0</v>
      </c>
    </row>
    <row r="91" spans="1:13" s="16" customFormat="1" ht="18" customHeight="1">
      <c r="A91" s="10" t="s">
        <v>17</v>
      </c>
      <c r="B91" s="11">
        <v>40</v>
      </c>
      <c r="C91" s="12">
        <v>4</v>
      </c>
      <c r="D91" s="12">
        <v>9</v>
      </c>
      <c r="E91" s="13"/>
      <c r="F91" s="14"/>
      <c r="G91" s="15">
        <f t="shared" si="18"/>
        <v>7032.7</v>
      </c>
      <c r="H91" s="32">
        <f aca="true" t="shared" si="20" ref="H91:I93">SUM(H92)</f>
        <v>354</v>
      </c>
      <c r="I91" s="32">
        <f t="shared" si="20"/>
        <v>6678.7</v>
      </c>
      <c r="J91" s="29"/>
      <c r="K91" s="15">
        <f t="shared" si="19"/>
        <v>9090</v>
      </c>
      <c r="L91" s="32">
        <f aca="true" t="shared" si="21" ref="L91:M93">SUM(L92)</f>
        <v>457</v>
      </c>
      <c r="M91" s="149">
        <f t="shared" si="21"/>
        <v>8633</v>
      </c>
    </row>
    <row r="92" spans="1:13" ht="18" customHeight="1">
      <c r="A92" s="18" t="s">
        <v>149</v>
      </c>
      <c r="B92" s="19">
        <v>40</v>
      </c>
      <c r="C92" s="20">
        <v>4</v>
      </c>
      <c r="D92" s="20">
        <v>9</v>
      </c>
      <c r="E92" s="21">
        <v>5226100</v>
      </c>
      <c r="F92" s="22"/>
      <c r="G92" s="23">
        <f t="shared" si="18"/>
        <v>7032.7</v>
      </c>
      <c r="H92" s="31">
        <f t="shared" si="20"/>
        <v>354</v>
      </c>
      <c r="I92" s="31">
        <f t="shared" si="20"/>
        <v>6678.7</v>
      </c>
      <c r="J92" s="26"/>
      <c r="K92" s="23">
        <f t="shared" si="19"/>
        <v>9090</v>
      </c>
      <c r="L92" s="31">
        <f t="shared" si="21"/>
        <v>457</v>
      </c>
      <c r="M92" s="34">
        <f t="shared" si="21"/>
        <v>8633</v>
      </c>
    </row>
    <row r="93" spans="1:13" ht="18" customHeight="1">
      <c r="A93" s="18" t="s">
        <v>64</v>
      </c>
      <c r="B93" s="19">
        <v>40</v>
      </c>
      <c r="C93" s="20">
        <v>4</v>
      </c>
      <c r="D93" s="20">
        <v>9</v>
      </c>
      <c r="E93" s="21">
        <v>5226100</v>
      </c>
      <c r="F93" s="22"/>
      <c r="G93" s="23">
        <f t="shared" si="18"/>
        <v>7032.7</v>
      </c>
      <c r="H93" s="31">
        <f t="shared" si="20"/>
        <v>354</v>
      </c>
      <c r="I93" s="31">
        <f t="shared" si="20"/>
        <v>6678.7</v>
      </c>
      <c r="J93" s="26"/>
      <c r="K93" s="23">
        <f t="shared" si="19"/>
        <v>9090</v>
      </c>
      <c r="L93" s="31">
        <f t="shared" si="21"/>
        <v>457</v>
      </c>
      <c r="M93" s="34">
        <f t="shared" si="21"/>
        <v>8633</v>
      </c>
    </row>
    <row r="94" spans="1:13" ht="18" customHeight="1">
      <c r="A94" s="18" t="s">
        <v>200</v>
      </c>
      <c r="B94" s="19">
        <v>40</v>
      </c>
      <c r="C94" s="20">
        <v>4</v>
      </c>
      <c r="D94" s="20">
        <v>9</v>
      </c>
      <c r="E94" s="21">
        <v>5226105</v>
      </c>
      <c r="F94" s="22">
        <v>3</v>
      </c>
      <c r="G94" s="23">
        <f t="shared" si="18"/>
        <v>7032.7</v>
      </c>
      <c r="H94" s="31">
        <v>354</v>
      </c>
      <c r="I94" s="31">
        <v>6678.7</v>
      </c>
      <c r="J94" s="26"/>
      <c r="K94" s="23">
        <f t="shared" si="19"/>
        <v>9090</v>
      </c>
      <c r="L94" s="31">
        <v>457</v>
      </c>
      <c r="M94" s="34">
        <v>8633</v>
      </c>
    </row>
    <row r="95" spans="1:13" ht="18" customHeight="1" hidden="1">
      <c r="A95" s="18" t="s">
        <v>137</v>
      </c>
      <c r="B95" s="19">
        <v>20</v>
      </c>
      <c r="C95" s="20">
        <v>4</v>
      </c>
      <c r="D95" s="20">
        <v>9</v>
      </c>
      <c r="E95" s="21">
        <v>7950000</v>
      </c>
      <c r="F95" s="22"/>
      <c r="G95" s="23">
        <f t="shared" si="18"/>
        <v>0</v>
      </c>
      <c r="H95" s="31">
        <f>SUM(H96)</f>
        <v>0</v>
      </c>
      <c r="I95" s="31">
        <v>0</v>
      </c>
      <c r="J95" s="26"/>
      <c r="K95" s="23">
        <f t="shared" si="19"/>
        <v>0</v>
      </c>
      <c r="L95" s="31">
        <f>SUM(L96)</f>
        <v>0</v>
      </c>
      <c r="M95" s="34">
        <v>0</v>
      </c>
    </row>
    <row r="96" spans="1:13" ht="18" customHeight="1" hidden="1">
      <c r="A96" s="18" t="s">
        <v>64</v>
      </c>
      <c r="B96" s="19">
        <v>20</v>
      </c>
      <c r="C96" s="20">
        <v>4</v>
      </c>
      <c r="D96" s="20">
        <v>9</v>
      </c>
      <c r="E96" s="21">
        <v>7950000</v>
      </c>
      <c r="F96" s="22"/>
      <c r="G96" s="23">
        <f t="shared" si="18"/>
        <v>0</v>
      </c>
      <c r="H96" s="31">
        <f>SUM(H97)</f>
        <v>0</v>
      </c>
      <c r="I96" s="31">
        <v>0</v>
      </c>
      <c r="J96" s="26"/>
      <c r="K96" s="23">
        <f t="shared" si="19"/>
        <v>0</v>
      </c>
      <c r="L96" s="31">
        <f>SUM(L97)</f>
        <v>0</v>
      </c>
      <c r="M96" s="34">
        <v>0</v>
      </c>
    </row>
    <row r="97" spans="1:13" ht="18" customHeight="1" hidden="1">
      <c r="A97" s="18" t="s">
        <v>200</v>
      </c>
      <c r="B97" s="19">
        <v>20</v>
      </c>
      <c r="C97" s="20">
        <v>4</v>
      </c>
      <c r="D97" s="20">
        <v>9</v>
      </c>
      <c r="E97" s="21">
        <v>7950000</v>
      </c>
      <c r="F97" s="22"/>
      <c r="G97" s="23">
        <f t="shared" si="18"/>
        <v>0</v>
      </c>
      <c r="H97" s="31">
        <v>0</v>
      </c>
      <c r="I97" s="31">
        <v>0</v>
      </c>
      <c r="J97" s="26"/>
      <c r="K97" s="23">
        <f t="shared" si="19"/>
        <v>0</v>
      </c>
      <c r="L97" s="31">
        <v>0</v>
      </c>
      <c r="M97" s="34">
        <v>0</v>
      </c>
    </row>
    <row r="98" spans="1:13" s="16" customFormat="1" ht="18" customHeight="1">
      <c r="A98" s="10" t="s">
        <v>156</v>
      </c>
      <c r="B98" s="11">
        <v>40</v>
      </c>
      <c r="C98" s="12">
        <v>4</v>
      </c>
      <c r="D98" s="12">
        <v>10</v>
      </c>
      <c r="E98" s="13"/>
      <c r="F98" s="14"/>
      <c r="G98" s="15">
        <f>SUM(G99+G102)</f>
        <v>20573.699999999997</v>
      </c>
      <c r="H98" s="15">
        <f>SUM(H99+H102)</f>
        <v>20573.699999999997</v>
      </c>
      <c r="I98" s="15">
        <f>SUM(I99)</f>
        <v>0</v>
      </c>
      <c r="J98" s="17">
        <f>SUM(J99)</f>
        <v>0</v>
      </c>
      <c r="K98" s="15">
        <f>SUM(L98:M98)</f>
        <v>20763.699999999997</v>
      </c>
      <c r="L98" s="15">
        <f>SUM(L99+L102)</f>
        <v>20763.699999999997</v>
      </c>
      <c r="M98" s="17">
        <f>SUM(M99)</f>
        <v>0</v>
      </c>
    </row>
    <row r="99" spans="1:13" ht="18" customHeight="1">
      <c r="A99" s="18" t="s">
        <v>155</v>
      </c>
      <c r="B99" s="19">
        <v>40</v>
      </c>
      <c r="C99" s="20">
        <v>4</v>
      </c>
      <c r="D99" s="20">
        <v>10</v>
      </c>
      <c r="E99" s="21">
        <v>3300000</v>
      </c>
      <c r="F99" s="22"/>
      <c r="G99" s="23">
        <f>SUM(G100+G101)</f>
        <v>15607.3</v>
      </c>
      <c r="H99" s="23">
        <f>SUM(H100+H101)</f>
        <v>15607.3</v>
      </c>
      <c r="I99" s="23">
        <f>SUM(I100)</f>
        <v>0</v>
      </c>
      <c r="J99" s="24">
        <f>SUM(J100)</f>
        <v>0</v>
      </c>
      <c r="K99" s="23">
        <f>SUM(K100+K101)</f>
        <v>15607.3</v>
      </c>
      <c r="L99" s="23">
        <f>SUM(L100+L101)</f>
        <v>15607.3</v>
      </c>
      <c r="M99" s="24">
        <f>SUM(M100)</f>
        <v>0</v>
      </c>
    </row>
    <row r="100" spans="1:13" ht="18" customHeight="1">
      <c r="A100" s="18" t="s">
        <v>164</v>
      </c>
      <c r="B100" s="19">
        <v>40</v>
      </c>
      <c r="C100" s="20">
        <v>4</v>
      </c>
      <c r="D100" s="20">
        <v>10</v>
      </c>
      <c r="E100" s="21">
        <v>3309900</v>
      </c>
      <c r="F100" s="22">
        <v>1</v>
      </c>
      <c r="G100" s="23">
        <f>SUM(H100:J100)</f>
        <v>13959.3</v>
      </c>
      <c r="H100" s="31">
        <f>SUM('[1]2012-2013'!$I$49)</f>
        <v>13959.3</v>
      </c>
      <c r="I100" s="31">
        <f>SUM('[2]Аналитич.табл.'!U77)</f>
        <v>0</v>
      </c>
      <c r="J100" s="34">
        <f>SUM('[2]Аналитич.табл.'!V77)</f>
        <v>0</v>
      </c>
      <c r="K100" s="23">
        <f>SUM(L100:N100)</f>
        <v>13959.3</v>
      </c>
      <c r="L100" s="31">
        <f>SUM('[1]2012-2013'!$P$49)</f>
        <v>13959.3</v>
      </c>
      <c r="M100" s="34">
        <v>0</v>
      </c>
    </row>
    <row r="101" spans="1:13" ht="30.75" customHeight="1">
      <c r="A101" s="85" t="s">
        <v>41</v>
      </c>
      <c r="B101" s="19">
        <v>40</v>
      </c>
      <c r="C101" s="20">
        <v>4</v>
      </c>
      <c r="D101" s="20">
        <v>10</v>
      </c>
      <c r="E101" s="21">
        <v>3030200</v>
      </c>
      <c r="F101" s="22">
        <v>500</v>
      </c>
      <c r="G101" s="23">
        <f>SUM(H101:J101)</f>
        <v>1648</v>
      </c>
      <c r="H101" s="31">
        <f>SUM('[1]2012-2013'!$I$51)</f>
        <v>1648</v>
      </c>
      <c r="I101" s="31">
        <v>0</v>
      </c>
      <c r="J101" s="34"/>
      <c r="K101" s="23">
        <f>SUM(L101:N101)</f>
        <v>1648</v>
      </c>
      <c r="L101" s="31">
        <f>SUM('[1]2012-2013'!$P$51)</f>
        <v>1648</v>
      </c>
      <c r="M101" s="34">
        <v>0</v>
      </c>
    </row>
    <row r="102" spans="1:13" ht="23.25" customHeight="1">
      <c r="A102" s="18" t="s">
        <v>137</v>
      </c>
      <c r="B102" s="19">
        <v>40</v>
      </c>
      <c r="C102" s="20">
        <v>4</v>
      </c>
      <c r="D102" s="20">
        <v>10</v>
      </c>
      <c r="E102" s="21">
        <v>7950000</v>
      </c>
      <c r="F102" s="22"/>
      <c r="G102" s="23">
        <f>SUM(H102:J102)</f>
        <v>4966.4</v>
      </c>
      <c r="H102" s="31">
        <f>SUM(H103)</f>
        <v>4966.4</v>
      </c>
      <c r="I102" s="31">
        <v>0</v>
      </c>
      <c r="J102" s="34"/>
      <c r="K102" s="23">
        <f>SUM(L102:N102)</f>
        <v>5156.4</v>
      </c>
      <c r="L102" s="31">
        <f>SUM(L103)</f>
        <v>5156.4</v>
      </c>
      <c r="M102" s="34">
        <v>0</v>
      </c>
    </row>
    <row r="103" spans="1:13" ht="24" customHeight="1">
      <c r="A103" s="131" t="s">
        <v>219</v>
      </c>
      <c r="B103" s="19">
        <v>40</v>
      </c>
      <c r="C103" s="20">
        <v>4</v>
      </c>
      <c r="D103" s="20">
        <v>10</v>
      </c>
      <c r="E103" s="21">
        <v>7950000</v>
      </c>
      <c r="F103" s="22">
        <v>500</v>
      </c>
      <c r="G103" s="23">
        <f>SUM(H103:J103)</f>
        <v>4966.4</v>
      </c>
      <c r="H103" s="31">
        <v>4966.4</v>
      </c>
      <c r="I103" s="31">
        <v>0</v>
      </c>
      <c r="J103" s="34"/>
      <c r="K103" s="23">
        <f>SUM(L103:N103)</f>
        <v>5156.4</v>
      </c>
      <c r="L103" s="31">
        <v>5156.4</v>
      </c>
      <c r="M103" s="34">
        <v>0</v>
      </c>
    </row>
    <row r="104" spans="1:13" s="89" customFormat="1" ht="18" customHeight="1">
      <c r="A104" s="10" t="s">
        <v>163</v>
      </c>
      <c r="B104" s="11">
        <v>40</v>
      </c>
      <c r="C104" s="12">
        <v>4</v>
      </c>
      <c r="D104" s="12">
        <v>12</v>
      </c>
      <c r="E104" s="13"/>
      <c r="F104" s="14"/>
      <c r="G104" s="32">
        <f>SUM(G105+G107)</f>
        <v>24255.9</v>
      </c>
      <c r="H104" s="32">
        <f>SUM(H105+H107)</f>
        <v>24255.9</v>
      </c>
      <c r="I104" s="32">
        <f>SUM(I105)</f>
        <v>0</v>
      </c>
      <c r="J104" s="33"/>
      <c r="K104" s="32">
        <f>SUM(K105+K107)</f>
        <v>24255.9</v>
      </c>
      <c r="L104" s="32">
        <f>SUM(L105+L107)</f>
        <v>24255.9</v>
      </c>
      <c r="M104" s="33">
        <f>SUM(M105)</f>
        <v>0</v>
      </c>
    </row>
    <row r="105" spans="1:13" s="86" customFormat="1" ht="21.75" customHeight="1">
      <c r="A105" s="30" t="s">
        <v>212</v>
      </c>
      <c r="B105" s="19">
        <v>40</v>
      </c>
      <c r="C105" s="20">
        <v>4</v>
      </c>
      <c r="D105" s="20">
        <v>12</v>
      </c>
      <c r="E105" s="21">
        <v>929900</v>
      </c>
      <c r="F105" s="22"/>
      <c r="G105" s="23">
        <f>SUM(H105)</f>
        <v>23255.9</v>
      </c>
      <c r="H105" s="31">
        <f>SUM(H106)</f>
        <v>23255.9</v>
      </c>
      <c r="I105" s="31">
        <f>SUM(I106)</f>
        <v>0</v>
      </c>
      <c r="J105" s="34"/>
      <c r="K105" s="23">
        <f>SUM(L105)</f>
        <v>23255.9</v>
      </c>
      <c r="L105" s="31">
        <f>SUM(L106)</f>
        <v>23255.9</v>
      </c>
      <c r="M105" s="34">
        <f>SUM(M106)</f>
        <v>0</v>
      </c>
    </row>
    <row r="106" spans="1:13" s="86" customFormat="1" ht="19.5" customHeight="1">
      <c r="A106" s="18" t="s">
        <v>164</v>
      </c>
      <c r="B106" s="19">
        <v>40</v>
      </c>
      <c r="C106" s="20">
        <v>4</v>
      </c>
      <c r="D106" s="20">
        <v>12</v>
      </c>
      <c r="E106" s="21">
        <v>929900</v>
      </c>
      <c r="F106" s="22">
        <v>1</v>
      </c>
      <c r="G106" s="23">
        <f>SUM(H106)</f>
        <v>23255.9</v>
      </c>
      <c r="H106" s="31">
        <f>SUM('[1]2012-2013'!$I$59)</f>
        <v>23255.9</v>
      </c>
      <c r="I106" s="31">
        <f>SUM('[2]Аналитич.табл.'!U85)</f>
        <v>0</v>
      </c>
      <c r="J106" s="34"/>
      <c r="K106" s="23">
        <f>SUM(L106)</f>
        <v>23255.9</v>
      </c>
      <c r="L106" s="31">
        <f>SUM('[1]2012-2013'!$P$59)</f>
        <v>23255.9</v>
      </c>
      <c r="M106" s="34">
        <v>0</v>
      </c>
    </row>
    <row r="107" spans="1:13" s="86" customFormat="1" ht="20.25" customHeight="1">
      <c r="A107" s="18" t="s">
        <v>57</v>
      </c>
      <c r="B107" s="19">
        <v>40</v>
      </c>
      <c r="C107" s="20">
        <v>4</v>
      </c>
      <c r="D107" s="20">
        <v>12</v>
      </c>
      <c r="E107" s="21">
        <v>7950000</v>
      </c>
      <c r="F107" s="22"/>
      <c r="G107" s="23">
        <f>SUM(H107)</f>
        <v>1000</v>
      </c>
      <c r="H107" s="31">
        <f>SUM(H108)</f>
        <v>1000</v>
      </c>
      <c r="I107" s="31">
        <v>0</v>
      </c>
      <c r="J107" s="34"/>
      <c r="K107" s="23">
        <f>SUM(L107)</f>
        <v>1000</v>
      </c>
      <c r="L107" s="31">
        <f>SUM(L108)</f>
        <v>1000</v>
      </c>
      <c r="M107" s="34">
        <v>0</v>
      </c>
    </row>
    <row r="108" spans="1:13" s="86" customFormat="1" ht="31.5" customHeight="1">
      <c r="A108" s="131" t="s">
        <v>65</v>
      </c>
      <c r="B108" s="19">
        <v>40</v>
      </c>
      <c r="C108" s="20">
        <v>4</v>
      </c>
      <c r="D108" s="20">
        <v>12</v>
      </c>
      <c r="E108" s="21">
        <v>7950000</v>
      </c>
      <c r="F108" s="22">
        <v>500</v>
      </c>
      <c r="G108" s="23">
        <f>SUM(H108)</f>
        <v>1000</v>
      </c>
      <c r="H108" s="31">
        <f>SUM('[1]2012-2013'!$I$61)</f>
        <v>1000</v>
      </c>
      <c r="I108" s="31">
        <f>SUM('[2]Аналитич.табл.'!U89)</f>
        <v>0</v>
      </c>
      <c r="J108" s="34">
        <f>SUM('[2]Аналитич.табл.'!V89)</f>
        <v>0</v>
      </c>
      <c r="K108" s="23">
        <f>SUM(L108)</f>
        <v>1000</v>
      </c>
      <c r="L108" s="31">
        <f>SUM('[1]2012-2013'!$P$61)</f>
        <v>1000</v>
      </c>
      <c r="M108" s="34">
        <v>0</v>
      </c>
    </row>
    <row r="109" spans="1:13" s="16" customFormat="1" ht="20.25" customHeight="1">
      <c r="A109" s="10" t="s">
        <v>154</v>
      </c>
      <c r="B109" s="11">
        <v>40</v>
      </c>
      <c r="C109" s="12">
        <v>5</v>
      </c>
      <c r="D109" s="12"/>
      <c r="E109" s="13"/>
      <c r="F109" s="14"/>
      <c r="G109" s="15">
        <f>SUM(H109:I109)</f>
        <v>90825.5</v>
      </c>
      <c r="H109" s="15">
        <f>SUM(H110+H116+H134)</f>
        <v>75920</v>
      </c>
      <c r="I109" s="15">
        <f>SUM(I110+I116+I134)</f>
        <v>14905.5</v>
      </c>
      <c r="J109" s="17" t="e">
        <f>SUM(J110+J116+J134)</f>
        <v>#REF!</v>
      </c>
      <c r="K109" s="15">
        <f>SUM(L109:M109)</f>
        <v>90404.5</v>
      </c>
      <c r="L109" s="15">
        <f>SUM(L110+L116+L134)</f>
        <v>75778</v>
      </c>
      <c r="M109" s="17">
        <f>SUM(M110+M116+M134)</f>
        <v>14626.5</v>
      </c>
    </row>
    <row r="110" spans="1:13" s="16" customFormat="1" ht="19.5" customHeight="1">
      <c r="A110" s="27" t="s">
        <v>199</v>
      </c>
      <c r="B110" s="11">
        <v>40</v>
      </c>
      <c r="C110" s="12">
        <v>5</v>
      </c>
      <c r="D110" s="12">
        <v>1</v>
      </c>
      <c r="E110" s="13"/>
      <c r="F110" s="14"/>
      <c r="G110" s="15">
        <f>SUM(H110:I110)</f>
        <v>18330.9</v>
      </c>
      <c r="H110" s="15">
        <f>SUM(H113)</f>
        <v>10772</v>
      </c>
      <c r="I110" s="15">
        <f>SUM(I111)</f>
        <v>7558.9</v>
      </c>
      <c r="J110" s="15">
        <f>SUM(J113)</f>
        <v>0</v>
      </c>
      <c r="K110" s="15">
        <f>SUM(L110:M110)</f>
        <v>18209.3</v>
      </c>
      <c r="L110" s="15">
        <f>SUM(L113)</f>
        <v>10772</v>
      </c>
      <c r="M110" s="17">
        <f>SUM(M112)</f>
        <v>7437.3</v>
      </c>
    </row>
    <row r="111" spans="1:13" ht="19.5" customHeight="1">
      <c r="A111" s="30" t="s">
        <v>149</v>
      </c>
      <c r="B111" s="19">
        <v>40</v>
      </c>
      <c r="C111" s="20">
        <v>5</v>
      </c>
      <c r="D111" s="20">
        <v>1</v>
      </c>
      <c r="E111" s="90">
        <v>5220000</v>
      </c>
      <c r="F111" s="22"/>
      <c r="G111" s="23">
        <f>SUM(H111:I111)</f>
        <v>7558.9</v>
      </c>
      <c r="H111" s="23"/>
      <c r="I111" s="23">
        <f>SUM(I112)</f>
        <v>7558.9</v>
      </c>
      <c r="J111" s="46"/>
      <c r="K111" s="23">
        <f>SUM(K113+K112)</f>
        <v>27316</v>
      </c>
      <c r="L111" s="23"/>
      <c r="M111" s="24"/>
    </row>
    <row r="112" spans="1:13" s="16" customFormat="1" ht="33.75" customHeight="1">
      <c r="A112" s="131" t="s">
        <v>198</v>
      </c>
      <c r="B112" s="19">
        <v>40</v>
      </c>
      <c r="C112" s="20">
        <v>5</v>
      </c>
      <c r="D112" s="20">
        <v>1</v>
      </c>
      <c r="E112" s="90">
        <v>5227000</v>
      </c>
      <c r="F112" s="22">
        <v>3</v>
      </c>
      <c r="G112" s="23">
        <f>SUM(H112:I112)</f>
        <v>7558.9</v>
      </c>
      <c r="H112" s="15"/>
      <c r="I112" s="23">
        <f>SUM('[1]2012-2013'!$J$65)</f>
        <v>7558.9</v>
      </c>
      <c r="J112" s="91"/>
      <c r="K112" s="23">
        <f>SUM(K114+K113)</f>
        <v>16544</v>
      </c>
      <c r="L112" s="15"/>
      <c r="M112" s="17">
        <f>SUM('[1]2012-2013'!$Q$65)</f>
        <v>7437.3</v>
      </c>
    </row>
    <row r="113" spans="1:13" ht="18" customHeight="1">
      <c r="A113" s="18" t="s">
        <v>57</v>
      </c>
      <c r="B113" s="19">
        <v>40</v>
      </c>
      <c r="C113" s="20">
        <v>5</v>
      </c>
      <c r="D113" s="20">
        <v>1</v>
      </c>
      <c r="E113" s="92">
        <v>7950000</v>
      </c>
      <c r="F113" s="22"/>
      <c r="G113" s="23">
        <f>SUM(G115+G114)</f>
        <v>10772</v>
      </c>
      <c r="H113" s="23">
        <f>SUM(H115+H114)</f>
        <v>10772</v>
      </c>
      <c r="I113" s="23">
        <f>SUM(I115)</f>
        <v>0</v>
      </c>
      <c r="J113" s="24">
        <f>SUM(J115)</f>
        <v>0</v>
      </c>
      <c r="K113" s="23">
        <f>SUM(K115+K114)</f>
        <v>10772</v>
      </c>
      <c r="L113" s="23">
        <f>SUM(L115+L114)</f>
        <v>10772</v>
      </c>
      <c r="M113" s="24">
        <f>SUM(M115)</f>
        <v>0</v>
      </c>
    </row>
    <row r="114" spans="1:13" ht="18" customHeight="1">
      <c r="A114" s="18" t="s">
        <v>66</v>
      </c>
      <c r="B114" s="19">
        <v>40</v>
      </c>
      <c r="C114" s="20">
        <v>5</v>
      </c>
      <c r="D114" s="20">
        <v>1</v>
      </c>
      <c r="E114" s="92">
        <v>7950000</v>
      </c>
      <c r="F114" s="22"/>
      <c r="G114" s="23">
        <f>SUM(H114:I114)</f>
        <v>5772</v>
      </c>
      <c r="H114" s="23">
        <f>SUM('[1]2012-2013'!$I$64)</f>
        <v>5772</v>
      </c>
      <c r="I114" s="23"/>
      <c r="J114" s="24"/>
      <c r="K114" s="23">
        <f>SUM(L114:M114)</f>
        <v>5772</v>
      </c>
      <c r="L114" s="23">
        <f>SUM('[1]2012-2013'!$P$64)</f>
        <v>5772</v>
      </c>
      <c r="M114" s="24"/>
    </row>
    <row r="115" spans="1:13" ht="32.25" customHeight="1">
      <c r="A115" s="131" t="s">
        <v>198</v>
      </c>
      <c r="B115" s="19">
        <v>40</v>
      </c>
      <c r="C115" s="20">
        <v>5</v>
      </c>
      <c r="D115" s="20">
        <v>1</v>
      </c>
      <c r="E115" s="129">
        <v>7950000</v>
      </c>
      <c r="F115" s="22">
        <v>500</v>
      </c>
      <c r="G115" s="23">
        <f>SUM(H115:J115)</f>
        <v>5000</v>
      </c>
      <c r="H115" s="31">
        <f>SUM('[1]2012-2013'!$I$65)</f>
        <v>5000</v>
      </c>
      <c r="I115" s="31">
        <v>0</v>
      </c>
      <c r="J115" s="34">
        <f>SUM('[2]Аналитич.табл.'!V92)</f>
        <v>0</v>
      </c>
      <c r="K115" s="23">
        <f>SUM(L115:N115)</f>
        <v>5000</v>
      </c>
      <c r="L115" s="31">
        <f>SUM('[1]2012-2013'!$P$65)</f>
        <v>5000</v>
      </c>
      <c r="M115" s="34">
        <v>0</v>
      </c>
    </row>
    <row r="116" spans="1:13" s="16" customFormat="1" ht="18" customHeight="1">
      <c r="A116" s="10" t="s">
        <v>197</v>
      </c>
      <c r="B116" s="11">
        <v>40</v>
      </c>
      <c r="C116" s="12">
        <v>5</v>
      </c>
      <c r="D116" s="12">
        <v>2</v>
      </c>
      <c r="E116" s="13"/>
      <c r="F116" s="14"/>
      <c r="G116" s="15">
        <f>SUM(H116:I116)</f>
        <v>22359.6</v>
      </c>
      <c r="H116" s="15">
        <f>SUM(H117+H122+H128)</f>
        <v>15013</v>
      </c>
      <c r="I116" s="15">
        <f>SUM(I117+I122+I128)</f>
        <v>7346.6</v>
      </c>
      <c r="J116" s="17" t="e">
        <f>SUM(J118+J128)</f>
        <v>#REF!</v>
      </c>
      <c r="K116" s="15">
        <f>SUM(L116:M116)</f>
        <v>22060.2</v>
      </c>
      <c r="L116" s="15">
        <f>SUM(L117+L122+L128)</f>
        <v>14871</v>
      </c>
      <c r="M116" s="17">
        <f>SUM(M117+M122+M128)</f>
        <v>7189.2</v>
      </c>
    </row>
    <row r="117" spans="1:13" s="16" customFormat="1" ht="16.5" customHeight="1">
      <c r="A117" s="30" t="s">
        <v>67</v>
      </c>
      <c r="B117" s="19">
        <v>40</v>
      </c>
      <c r="C117" s="20">
        <v>5</v>
      </c>
      <c r="D117" s="20">
        <v>2</v>
      </c>
      <c r="E117" s="21">
        <v>3510000</v>
      </c>
      <c r="F117" s="22"/>
      <c r="G117" s="23">
        <f>SUM(H117:I117)</f>
        <v>7073</v>
      </c>
      <c r="H117" s="23">
        <f>SUM(H120+H121)</f>
        <v>7073</v>
      </c>
      <c r="I117" s="23">
        <f>SUM(I118)</f>
        <v>0</v>
      </c>
      <c r="J117" s="17"/>
      <c r="K117" s="23">
        <f>SUM(K118+K120+K121)</f>
        <v>12329.2</v>
      </c>
      <c r="L117" s="23">
        <f>SUM(L118+L120+L121)</f>
        <v>7073</v>
      </c>
      <c r="M117" s="24">
        <v>0</v>
      </c>
    </row>
    <row r="118" spans="1:13" s="16" customFormat="1" ht="16.5" customHeight="1" hidden="1">
      <c r="A118" s="18" t="s">
        <v>68</v>
      </c>
      <c r="B118" s="19">
        <v>20</v>
      </c>
      <c r="C118" s="20">
        <v>5</v>
      </c>
      <c r="D118" s="20">
        <v>2</v>
      </c>
      <c r="E118" s="21">
        <v>3510000</v>
      </c>
      <c r="F118" s="22">
        <v>3</v>
      </c>
      <c r="G118" s="23" t="e">
        <f>SUM(H118:J118)</f>
        <v>#REF!</v>
      </c>
      <c r="H118" s="23"/>
      <c r="I118" s="23">
        <v>0</v>
      </c>
      <c r="J118" s="24" t="e">
        <f>SUM(J119:J120)</f>
        <v>#REF!</v>
      </c>
      <c r="K118" s="23">
        <f>SUM(L118:N118)</f>
        <v>5256.2</v>
      </c>
      <c r="L118" s="23"/>
      <c r="M118" s="24">
        <v>5256.2</v>
      </c>
    </row>
    <row r="119" spans="1:13" ht="48" customHeight="1" hidden="1">
      <c r="A119" s="30" t="s">
        <v>69</v>
      </c>
      <c r="B119" s="19">
        <v>20</v>
      </c>
      <c r="C119" s="20">
        <v>5</v>
      </c>
      <c r="D119" s="20">
        <v>2</v>
      </c>
      <c r="E119" s="21">
        <v>3510400</v>
      </c>
      <c r="F119" s="22">
        <v>6</v>
      </c>
      <c r="G119" s="23" t="e">
        <f>SUM(H119:J119)</f>
        <v>#REF!</v>
      </c>
      <c r="H119" s="23"/>
      <c r="I119" s="23">
        <f>SUM('[2]Аналитич.табл.'!U109)</f>
        <v>0</v>
      </c>
      <c r="J119" s="24" t="e">
        <f>SUM('[2]Аналитич.табл.'!I109)</f>
        <v>#REF!</v>
      </c>
      <c r="K119" s="23" t="e">
        <f>SUM(L119:N119)</f>
        <v>#REF!</v>
      </c>
      <c r="L119" s="23"/>
      <c r="M119" s="24" t="e">
        <f>SUM('[2]Аналитич.табл.'!Y109)</f>
        <v>#REF!</v>
      </c>
    </row>
    <row r="120" spans="1:13" ht="30.75" customHeight="1">
      <c r="A120" s="111" t="s">
        <v>70</v>
      </c>
      <c r="B120" s="96">
        <v>40</v>
      </c>
      <c r="C120" s="52">
        <v>5</v>
      </c>
      <c r="D120" s="52">
        <v>2</v>
      </c>
      <c r="E120" s="44">
        <v>3510500</v>
      </c>
      <c r="F120" s="45">
        <v>6</v>
      </c>
      <c r="G120" s="57">
        <f>SUM(H120:J120)</f>
        <v>228</v>
      </c>
      <c r="H120" s="97">
        <f>SUM('[1]2012-2013'!$I$69)</f>
        <v>228</v>
      </c>
      <c r="I120" s="97">
        <f>SUM('[2]Аналитич.табл.'!U107+'[2]Аналитич.табл.'!U108)</f>
        <v>0</v>
      </c>
      <c r="J120" s="98">
        <f>SUM('[2]Аналитич.табл.'!V107+'[2]Аналитич.табл.'!V108)</f>
        <v>0</v>
      </c>
      <c r="K120" s="57">
        <f>SUM(L120:N120)</f>
        <v>228</v>
      </c>
      <c r="L120" s="97">
        <f>SUM('[1]2011'!$P$93)</f>
        <v>228</v>
      </c>
      <c r="M120" s="98">
        <v>0</v>
      </c>
    </row>
    <row r="121" spans="1:13" ht="18.75" customHeight="1">
      <c r="A121" s="18" t="s">
        <v>71</v>
      </c>
      <c r="B121" s="19">
        <v>40</v>
      </c>
      <c r="C121" s="20">
        <v>5</v>
      </c>
      <c r="D121" s="20">
        <v>2</v>
      </c>
      <c r="E121" s="21">
        <v>3510500</v>
      </c>
      <c r="F121" s="22">
        <v>6</v>
      </c>
      <c r="G121" s="23">
        <f>SUM(H121:I121)</f>
        <v>6845</v>
      </c>
      <c r="H121" s="31">
        <f>SUM('[1]2012-2013'!$I$71)</f>
        <v>6845</v>
      </c>
      <c r="I121" s="31">
        <v>0</v>
      </c>
      <c r="J121" s="34"/>
      <c r="K121" s="23">
        <f>SUM(L121:M121)</f>
        <v>6845</v>
      </c>
      <c r="L121" s="31">
        <f>SUM('[1]2011'!$P$94)</f>
        <v>6845</v>
      </c>
      <c r="M121" s="34"/>
    </row>
    <row r="122" spans="1:13" s="16" customFormat="1" ht="20.25" customHeight="1">
      <c r="A122" s="18" t="s">
        <v>149</v>
      </c>
      <c r="B122" s="19">
        <v>40</v>
      </c>
      <c r="C122" s="20">
        <v>5</v>
      </c>
      <c r="D122" s="20">
        <v>2</v>
      </c>
      <c r="E122" s="21">
        <v>5220000</v>
      </c>
      <c r="F122" s="22"/>
      <c r="G122" s="23">
        <f>SUM(H122:I122)</f>
        <v>7586.6</v>
      </c>
      <c r="H122" s="31">
        <f>SUM(H123)</f>
        <v>240</v>
      </c>
      <c r="I122" s="31">
        <f>SUM(I123:I127)</f>
        <v>7346.6</v>
      </c>
      <c r="J122" s="34">
        <f>SUM(J123:J125)</f>
        <v>0</v>
      </c>
      <c r="K122" s="23">
        <f>SUM(L122:M122)</f>
        <v>7287.2</v>
      </c>
      <c r="L122" s="31">
        <f>SUM(L123)</f>
        <v>98</v>
      </c>
      <c r="M122" s="34">
        <f>SUM(M123:M127)</f>
        <v>7189.2</v>
      </c>
    </row>
    <row r="123" spans="1:13" ht="28.5" customHeight="1">
      <c r="A123" s="113" t="s">
        <v>2</v>
      </c>
      <c r="B123" s="114">
        <v>40</v>
      </c>
      <c r="C123" s="115">
        <v>5</v>
      </c>
      <c r="D123" s="115">
        <v>2</v>
      </c>
      <c r="E123" s="116">
        <v>5222100</v>
      </c>
      <c r="F123" s="117">
        <v>3</v>
      </c>
      <c r="G123" s="118">
        <f>SUM(H123:J123)</f>
        <v>2400</v>
      </c>
      <c r="H123" s="31">
        <v>240</v>
      </c>
      <c r="I123" s="146">
        <v>2160</v>
      </c>
      <c r="J123" s="147"/>
      <c r="K123" s="118">
        <f>SUM(L123:N123)</f>
        <v>2258</v>
      </c>
      <c r="L123" s="31">
        <v>98</v>
      </c>
      <c r="M123" s="148">
        <v>2160</v>
      </c>
    </row>
    <row r="124" spans="1:13" ht="17.25" customHeight="1" hidden="1">
      <c r="A124" s="30" t="s">
        <v>204</v>
      </c>
      <c r="B124" s="19">
        <v>20</v>
      </c>
      <c r="C124" s="20">
        <v>5</v>
      </c>
      <c r="D124" s="20">
        <v>2</v>
      </c>
      <c r="E124" s="21">
        <v>5222103</v>
      </c>
      <c r="F124" s="22">
        <v>3</v>
      </c>
      <c r="G124" s="23"/>
      <c r="H124" s="31"/>
      <c r="I124" s="31"/>
      <c r="J124" s="26"/>
      <c r="K124" s="23"/>
      <c r="L124" s="31"/>
      <c r="M124" s="34"/>
    </row>
    <row r="125" spans="1:13" ht="18" customHeight="1" hidden="1">
      <c r="A125" s="18" t="s">
        <v>72</v>
      </c>
      <c r="B125" s="19">
        <v>20</v>
      </c>
      <c r="C125" s="20">
        <v>5</v>
      </c>
      <c r="D125" s="20">
        <v>2</v>
      </c>
      <c r="E125" s="21">
        <v>5222706</v>
      </c>
      <c r="F125" s="22">
        <v>3</v>
      </c>
      <c r="G125" s="31">
        <f>SUM(G126)</f>
        <v>0</v>
      </c>
      <c r="H125" s="31"/>
      <c r="I125" s="31"/>
      <c r="J125" s="26"/>
      <c r="K125" s="31">
        <f>SUM(K126)</f>
        <v>0</v>
      </c>
      <c r="L125" s="31"/>
      <c r="M125" s="34"/>
    </row>
    <row r="126" spans="1:13" ht="27.75" customHeight="1" hidden="1">
      <c r="A126" s="30" t="s">
        <v>204</v>
      </c>
      <c r="B126" s="19">
        <v>20</v>
      </c>
      <c r="C126" s="20">
        <v>5</v>
      </c>
      <c r="D126" s="20">
        <v>2</v>
      </c>
      <c r="E126" s="21">
        <v>5222706</v>
      </c>
      <c r="F126" s="22">
        <v>3</v>
      </c>
      <c r="G126" s="23">
        <f>SUM(H126:J126)</f>
        <v>0</v>
      </c>
      <c r="H126" s="31"/>
      <c r="I126" s="31"/>
      <c r="J126" s="26"/>
      <c r="K126" s="23">
        <f>SUM(L126:N126)</f>
        <v>0</v>
      </c>
      <c r="L126" s="31"/>
      <c r="M126" s="34"/>
    </row>
    <row r="127" spans="1:13" ht="29.25" customHeight="1">
      <c r="A127" s="18" t="s">
        <v>2</v>
      </c>
      <c r="B127" s="19">
        <v>40</v>
      </c>
      <c r="C127" s="20">
        <v>5</v>
      </c>
      <c r="D127" s="20">
        <v>2</v>
      </c>
      <c r="E127" s="21">
        <v>5222100</v>
      </c>
      <c r="F127" s="22">
        <v>6</v>
      </c>
      <c r="G127" s="23">
        <f>SUM(H127:J127)</f>
        <v>5186.6</v>
      </c>
      <c r="H127" s="31"/>
      <c r="I127" s="31">
        <v>5186.6</v>
      </c>
      <c r="J127" s="26"/>
      <c r="K127" s="23">
        <f>SUM(L127:N127)</f>
        <v>5029.2</v>
      </c>
      <c r="L127" s="31"/>
      <c r="M127" s="34">
        <v>5029.2</v>
      </c>
    </row>
    <row r="128" spans="1:13" ht="18" customHeight="1">
      <c r="A128" s="18" t="s">
        <v>57</v>
      </c>
      <c r="B128" s="19">
        <v>40</v>
      </c>
      <c r="C128" s="20">
        <v>5</v>
      </c>
      <c r="D128" s="20">
        <v>2</v>
      </c>
      <c r="E128" s="21">
        <v>7950000</v>
      </c>
      <c r="F128" s="22"/>
      <c r="G128" s="23">
        <f>SUM(H128:I128)</f>
        <v>7700</v>
      </c>
      <c r="H128" s="23">
        <f>SUM(H129:H133)</f>
        <v>7700</v>
      </c>
      <c r="I128" s="23">
        <f>SUM(I131)</f>
        <v>0</v>
      </c>
      <c r="J128" s="24">
        <f>SUM(J131)</f>
        <v>0</v>
      </c>
      <c r="K128" s="23">
        <f>SUM(K133+K129)</f>
        <v>7700</v>
      </c>
      <c r="L128" s="23">
        <f>SUM(L129:L133)</f>
        <v>7700</v>
      </c>
      <c r="M128" s="24">
        <f>SUM(M131)</f>
        <v>0</v>
      </c>
    </row>
    <row r="129" spans="1:13" ht="30.75" customHeight="1" hidden="1">
      <c r="A129" s="30" t="s">
        <v>73</v>
      </c>
      <c r="B129" s="19">
        <v>20</v>
      </c>
      <c r="C129" s="20">
        <v>5</v>
      </c>
      <c r="D129" s="20">
        <v>2</v>
      </c>
      <c r="E129" s="21">
        <v>7950000</v>
      </c>
      <c r="F129" s="22">
        <v>500</v>
      </c>
      <c r="G129" s="23">
        <f>SUM(H129:J129)</f>
        <v>0</v>
      </c>
      <c r="H129" s="23">
        <v>0</v>
      </c>
      <c r="I129" s="23">
        <v>0</v>
      </c>
      <c r="J129" s="24"/>
      <c r="K129" s="23">
        <f>SUM(L129:N129)</f>
        <v>0</v>
      </c>
      <c r="L129" s="23">
        <v>0</v>
      </c>
      <c r="M129" s="24">
        <v>0</v>
      </c>
    </row>
    <row r="130" spans="1:13" ht="27" customHeight="1" hidden="1">
      <c r="A130" s="30" t="s">
        <v>74</v>
      </c>
      <c r="B130" s="19">
        <v>20</v>
      </c>
      <c r="C130" s="20">
        <v>5</v>
      </c>
      <c r="D130" s="20">
        <v>2</v>
      </c>
      <c r="E130" s="21">
        <v>7950000</v>
      </c>
      <c r="F130" s="22">
        <v>3</v>
      </c>
      <c r="G130" s="23">
        <f>SUM(H130:J130)</f>
        <v>0</v>
      </c>
      <c r="H130" s="23"/>
      <c r="I130" s="23"/>
      <c r="J130" s="24"/>
      <c r="K130" s="23">
        <f>SUM(L130:N130)</f>
        <v>0</v>
      </c>
      <c r="L130" s="23"/>
      <c r="M130" s="24"/>
    </row>
    <row r="131" spans="1:13" ht="33.75" customHeight="1" hidden="1">
      <c r="A131" s="30" t="s">
        <v>75</v>
      </c>
      <c r="B131" s="19">
        <v>20</v>
      </c>
      <c r="C131" s="20">
        <v>5</v>
      </c>
      <c r="D131" s="20">
        <v>2</v>
      </c>
      <c r="E131" s="21">
        <v>7950000</v>
      </c>
      <c r="F131" s="22">
        <v>500</v>
      </c>
      <c r="G131" s="23">
        <f>SUM(H131:J131)</f>
        <v>0</v>
      </c>
      <c r="H131" s="31"/>
      <c r="I131" s="25"/>
      <c r="J131" s="26"/>
      <c r="K131" s="23">
        <f>SUM(L131:N131)</f>
        <v>0</v>
      </c>
      <c r="L131" s="31"/>
      <c r="M131" s="26"/>
    </row>
    <row r="132" spans="1:13" ht="30" customHeight="1" hidden="1">
      <c r="A132" s="18" t="s">
        <v>2</v>
      </c>
      <c r="B132" s="19">
        <v>20</v>
      </c>
      <c r="C132" s="20">
        <v>5</v>
      </c>
      <c r="D132" s="20">
        <v>2</v>
      </c>
      <c r="E132" s="21">
        <v>7950000</v>
      </c>
      <c r="F132" s="22">
        <v>500</v>
      </c>
      <c r="G132" s="23">
        <f>SUM(H132:J132)</f>
        <v>0</v>
      </c>
      <c r="H132" s="31">
        <v>0</v>
      </c>
      <c r="I132" s="31">
        <v>0</v>
      </c>
      <c r="J132" s="26"/>
      <c r="K132" s="23">
        <f>SUM(L132:N132)</f>
        <v>0</v>
      </c>
      <c r="L132" s="31">
        <v>0</v>
      </c>
      <c r="M132" s="34">
        <v>0</v>
      </c>
    </row>
    <row r="133" spans="1:13" ht="24.75" customHeight="1">
      <c r="A133" s="30" t="s">
        <v>76</v>
      </c>
      <c r="B133" s="19">
        <v>40</v>
      </c>
      <c r="C133" s="20">
        <v>5</v>
      </c>
      <c r="D133" s="20">
        <v>2</v>
      </c>
      <c r="E133" s="21">
        <v>7950000</v>
      </c>
      <c r="F133" s="22">
        <v>500</v>
      </c>
      <c r="G133" s="23">
        <f>SUM(H133:J133)</f>
        <v>7700</v>
      </c>
      <c r="H133" s="31">
        <f>SUM('[1]2012-2013'!$I$68)</f>
        <v>7700</v>
      </c>
      <c r="I133" s="31">
        <v>0</v>
      </c>
      <c r="J133" s="26"/>
      <c r="K133" s="23">
        <f>SUM(L133:N133)</f>
        <v>7700</v>
      </c>
      <c r="L133" s="31">
        <f>SUM('[1]2011'!$P$92)</f>
        <v>7700</v>
      </c>
      <c r="M133" s="34">
        <v>0</v>
      </c>
    </row>
    <row r="134" spans="1:13" s="16" customFormat="1" ht="18" customHeight="1">
      <c r="A134" s="27" t="s">
        <v>77</v>
      </c>
      <c r="B134" s="11">
        <v>40</v>
      </c>
      <c r="C134" s="12">
        <v>5</v>
      </c>
      <c r="D134" s="12">
        <v>3</v>
      </c>
      <c r="E134" s="13"/>
      <c r="F134" s="14"/>
      <c r="G134" s="15">
        <f>SUM(G135+G138)</f>
        <v>50135</v>
      </c>
      <c r="H134" s="15">
        <f>SUM(H135+H138)</f>
        <v>50135</v>
      </c>
      <c r="I134" s="15">
        <f>SUM(I135)</f>
        <v>0</v>
      </c>
      <c r="J134" s="17">
        <f>SUM(J135)</f>
        <v>0</v>
      </c>
      <c r="K134" s="15">
        <f>SUM(K135+K138)</f>
        <v>50135</v>
      </c>
      <c r="L134" s="15">
        <f>SUM(L135+L138)</f>
        <v>50135</v>
      </c>
      <c r="M134" s="17">
        <f>SUM(M135)</f>
        <v>0</v>
      </c>
    </row>
    <row r="135" spans="1:13" ht="18" customHeight="1">
      <c r="A135" s="18" t="s">
        <v>57</v>
      </c>
      <c r="B135" s="19">
        <v>40</v>
      </c>
      <c r="C135" s="20">
        <v>5</v>
      </c>
      <c r="D135" s="20">
        <v>3</v>
      </c>
      <c r="E135" s="21">
        <v>7950000</v>
      </c>
      <c r="F135" s="22"/>
      <c r="G135" s="23">
        <f aca="true" t="shared" si="22" ref="G135:G147">SUM(H135:J135)</f>
        <v>50135</v>
      </c>
      <c r="H135" s="23">
        <f>SUM(H136:H137)</f>
        <v>50135</v>
      </c>
      <c r="I135" s="23">
        <f>SUM(I136:I137)</f>
        <v>0</v>
      </c>
      <c r="J135" s="24">
        <f>SUM(J136:J137)</f>
        <v>0</v>
      </c>
      <c r="K135" s="23">
        <f>SUM(L135:N135)</f>
        <v>50135</v>
      </c>
      <c r="L135" s="23">
        <f>SUM(L136:L137)</f>
        <v>50135</v>
      </c>
      <c r="M135" s="24">
        <f>SUM(M136:M137)</f>
        <v>0</v>
      </c>
    </row>
    <row r="136" spans="1:13" ht="30" customHeight="1">
      <c r="A136" s="93" t="s">
        <v>78</v>
      </c>
      <c r="B136" s="19">
        <v>40</v>
      </c>
      <c r="C136" s="20">
        <v>5</v>
      </c>
      <c r="D136" s="20">
        <v>3</v>
      </c>
      <c r="E136" s="21">
        <v>7950000</v>
      </c>
      <c r="F136" s="22">
        <v>6</v>
      </c>
      <c r="G136" s="23">
        <f t="shared" si="22"/>
        <v>15052</v>
      </c>
      <c r="H136" s="31">
        <f>SUM('[1]2012-2013'!$I$75)</f>
        <v>15052</v>
      </c>
      <c r="I136" s="31">
        <f>SUM('[2]Аналитич.табл.'!U116)</f>
        <v>0</v>
      </c>
      <c r="J136" s="34">
        <f>SUM('[2]Аналитич.табл.'!V116)</f>
        <v>0</v>
      </c>
      <c r="K136" s="23">
        <f>SUM(L136:N136)</f>
        <v>15052</v>
      </c>
      <c r="L136" s="31">
        <f>SUM('[1]2012-2013'!$P$75)</f>
        <v>15052</v>
      </c>
      <c r="M136" s="34">
        <v>0</v>
      </c>
    </row>
    <row r="137" spans="1:13" ht="43.5" customHeight="1">
      <c r="A137" s="93" t="s">
        <v>79</v>
      </c>
      <c r="B137" s="19">
        <v>40</v>
      </c>
      <c r="C137" s="20">
        <v>5</v>
      </c>
      <c r="D137" s="20">
        <v>3</v>
      </c>
      <c r="E137" s="21">
        <v>7950000</v>
      </c>
      <c r="F137" s="22">
        <v>500</v>
      </c>
      <c r="G137" s="23">
        <f t="shared" si="22"/>
        <v>35083</v>
      </c>
      <c r="H137" s="31">
        <f>SUM('[1]2012-2013'!$I$76)</f>
        <v>35083</v>
      </c>
      <c r="I137" s="31">
        <f>SUM('[2]Аналитич.табл.'!U117)</f>
        <v>0</v>
      </c>
      <c r="J137" s="34">
        <f>SUM('[2]Аналитич.табл.'!V117)</f>
        <v>0</v>
      </c>
      <c r="K137" s="23">
        <f>SUM(L137:N137)</f>
        <v>35083</v>
      </c>
      <c r="L137" s="31">
        <f>SUM('[1]2012-2013'!$P$76)</f>
        <v>35083</v>
      </c>
      <c r="M137" s="34">
        <v>0</v>
      </c>
    </row>
    <row r="138" spans="1:13" ht="33.75" customHeight="1" hidden="1">
      <c r="A138" s="35" t="s">
        <v>80</v>
      </c>
      <c r="B138" s="19"/>
      <c r="C138" s="20"/>
      <c r="D138" s="20"/>
      <c r="E138" s="21"/>
      <c r="F138" s="22"/>
      <c r="G138" s="23">
        <f t="shared" si="22"/>
        <v>0</v>
      </c>
      <c r="H138" s="31">
        <f>SUM(H139)</f>
        <v>0</v>
      </c>
      <c r="I138" s="31"/>
      <c r="J138" s="36"/>
      <c r="K138" s="23">
        <f>SUM(L138:N138)</f>
        <v>0</v>
      </c>
      <c r="L138" s="31">
        <f>SUM(L139)</f>
        <v>0</v>
      </c>
      <c r="M138" s="34"/>
    </row>
    <row r="139" spans="1:13" ht="17.25" customHeight="1" hidden="1">
      <c r="A139" s="30" t="s">
        <v>74</v>
      </c>
      <c r="B139" s="19">
        <v>20</v>
      </c>
      <c r="C139" s="20">
        <v>5</v>
      </c>
      <c r="D139" s="20">
        <v>3</v>
      </c>
      <c r="E139" s="21">
        <v>6000200</v>
      </c>
      <c r="F139" s="22">
        <v>500</v>
      </c>
      <c r="G139" s="23">
        <f t="shared" si="22"/>
        <v>0</v>
      </c>
      <c r="H139" s="31"/>
      <c r="I139" s="31"/>
      <c r="J139" s="36"/>
      <c r="K139" s="23">
        <f>SUM(L139:N139)</f>
        <v>0</v>
      </c>
      <c r="L139" s="31"/>
      <c r="M139" s="34"/>
    </row>
    <row r="140" spans="1:13" ht="18" customHeight="1">
      <c r="A140" s="27" t="s">
        <v>196</v>
      </c>
      <c r="B140" s="11">
        <v>40</v>
      </c>
      <c r="C140" s="12">
        <v>7</v>
      </c>
      <c r="D140" s="12">
        <v>0</v>
      </c>
      <c r="E140" s="13"/>
      <c r="F140" s="14"/>
      <c r="G140" s="91">
        <f>SUM(H140:I140)</f>
        <v>243850.2</v>
      </c>
      <c r="H140" s="15">
        <f>SUM(H148+H141)</f>
        <v>108152.8</v>
      </c>
      <c r="I140" s="15">
        <f>SUM(I148+I141)</f>
        <v>135697.4</v>
      </c>
      <c r="J140" s="87">
        <f>SUM(J148+J141)</f>
        <v>0</v>
      </c>
      <c r="K140" s="91">
        <f>SUM(L140:M140)</f>
        <v>243775.2</v>
      </c>
      <c r="L140" s="15">
        <f>SUM(L148+L141)</f>
        <v>108077.8</v>
      </c>
      <c r="M140" s="17">
        <f>SUM(M148+M141)</f>
        <v>135697.4</v>
      </c>
    </row>
    <row r="141" spans="1:13" ht="18" customHeight="1">
      <c r="A141" s="10" t="s">
        <v>195</v>
      </c>
      <c r="B141" s="11">
        <v>40</v>
      </c>
      <c r="C141" s="12">
        <v>7</v>
      </c>
      <c r="D141" s="12">
        <v>1</v>
      </c>
      <c r="E141" s="13"/>
      <c r="F141" s="14"/>
      <c r="G141" s="15">
        <f t="shared" si="22"/>
        <v>20916.4</v>
      </c>
      <c r="H141" s="91">
        <f>SUM(H142+H145)</f>
        <v>4184</v>
      </c>
      <c r="I141" s="15">
        <f>SUM(I142+I145)</f>
        <v>16732.4</v>
      </c>
      <c r="J141" s="87">
        <f>SUM(J142+J145)</f>
        <v>0</v>
      </c>
      <c r="K141" s="15">
        <f>SUM(L141:N141)</f>
        <v>20916.4</v>
      </c>
      <c r="L141" s="91">
        <f>SUM(L142+L145)</f>
        <v>4184</v>
      </c>
      <c r="M141" s="17">
        <f>SUM(M142+M145)</f>
        <v>16732.4</v>
      </c>
    </row>
    <row r="142" spans="1:13" ht="18" customHeight="1">
      <c r="A142" s="18" t="s">
        <v>149</v>
      </c>
      <c r="B142" s="19">
        <v>40</v>
      </c>
      <c r="C142" s="20">
        <v>7</v>
      </c>
      <c r="D142" s="20">
        <v>1</v>
      </c>
      <c r="E142" s="21">
        <v>5220000</v>
      </c>
      <c r="F142" s="14"/>
      <c r="G142" s="23">
        <f t="shared" si="22"/>
        <v>16732.4</v>
      </c>
      <c r="H142" s="23">
        <f>SUM(H144)</f>
        <v>0</v>
      </c>
      <c r="I142" s="23">
        <f>SUM(I144)</f>
        <v>16732.4</v>
      </c>
      <c r="J142" s="17">
        <f>SUM(J144)</f>
        <v>0</v>
      </c>
      <c r="K142" s="23">
        <f>SUM(L142:N142)</f>
        <v>16732.4</v>
      </c>
      <c r="L142" s="23">
        <f>SUM(L144)</f>
        <v>0</v>
      </c>
      <c r="M142" s="24">
        <f>SUM(M144)</f>
        <v>16732.4</v>
      </c>
    </row>
    <row r="143" spans="1:13" ht="18" customHeight="1">
      <c r="A143" s="18" t="s">
        <v>81</v>
      </c>
      <c r="B143" s="19">
        <v>40</v>
      </c>
      <c r="C143" s="20">
        <v>7</v>
      </c>
      <c r="D143" s="20">
        <v>1</v>
      </c>
      <c r="E143" s="21">
        <v>5225600</v>
      </c>
      <c r="F143" s="22">
        <v>22</v>
      </c>
      <c r="G143" s="23">
        <v>10500</v>
      </c>
      <c r="H143" s="23">
        <v>0</v>
      </c>
      <c r="I143" s="23">
        <v>10500</v>
      </c>
      <c r="J143" s="17"/>
      <c r="K143" s="23">
        <v>10500</v>
      </c>
      <c r="L143" s="23">
        <v>0</v>
      </c>
      <c r="M143" s="24">
        <v>10500</v>
      </c>
    </row>
    <row r="144" spans="1:13" ht="33" customHeight="1">
      <c r="A144" s="18" t="s">
        <v>84</v>
      </c>
      <c r="B144" s="19">
        <v>40</v>
      </c>
      <c r="C144" s="20">
        <v>7</v>
      </c>
      <c r="D144" s="20">
        <v>1</v>
      </c>
      <c r="E144" s="21">
        <v>5225603</v>
      </c>
      <c r="F144" s="22">
        <v>22</v>
      </c>
      <c r="G144" s="23">
        <f t="shared" si="22"/>
        <v>16732.4</v>
      </c>
      <c r="H144" s="23">
        <v>0</v>
      </c>
      <c r="I144" s="23">
        <f>SUM('[1]2012-2013'!$J$93)</f>
        <v>16732.4</v>
      </c>
      <c r="J144" s="24">
        <f>SUM('[2]Аналитич.табл.'!V145)</f>
        <v>0</v>
      </c>
      <c r="K144" s="23">
        <f>SUM(L144:N144)</f>
        <v>16732.4</v>
      </c>
      <c r="L144" s="23">
        <v>0</v>
      </c>
      <c r="M144" s="24">
        <f>SUM('[1]2012-2013'!$Q$93)</f>
        <v>16732.4</v>
      </c>
    </row>
    <row r="145" spans="1:13" ht="18" customHeight="1">
      <c r="A145" s="18" t="s">
        <v>57</v>
      </c>
      <c r="B145" s="19">
        <v>40</v>
      </c>
      <c r="C145" s="20">
        <v>7</v>
      </c>
      <c r="D145" s="20">
        <v>1</v>
      </c>
      <c r="E145" s="21">
        <v>7950000</v>
      </c>
      <c r="F145" s="14"/>
      <c r="G145" s="23">
        <f t="shared" si="22"/>
        <v>4184</v>
      </c>
      <c r="H145" s="46">
        <f>SUM(H147)</f>
        <v>4184</v>
      </c>
      <c r="I145" s="46">
        <f>SUM(I147)</f>
        <v>0</v>
      </c>
      <c r="J145" s="24">
        <f>SUM(J147)</f>
        <v>0</v>
      </c>
      <c r="K145" s="23">
        <f>SUM(L145:N145)</f>
        <v>4184</v>
      </c>
      <c r="L145" s="46">
        <f>SUM(L147)</f>
        <v>4184</v>
      </c>
      <c r="M145" s="24">
        <f>SUM(M147)</f>
        <v>0</v>
      </c>
    </row>
    <row r="146" spans="1:13" ht="18" customHeight="1">
      <c r="A146" s="18" t="s">
        <v>81</v>
      </c>
      <c r="B146" s="19">
        <v>40</v>
      </c>
      <c r="C146" s="20">
        <v>7</v>
      </c>
      <c r="D146" s="20">
        <v>1</v>
      </c>
      <c r="E146" s="21">
        <v>7950000</v>
      </c>
      <c r="F146" s="22">
        <v>500</v>
      </c>
      <c r="G146" s="23">
        <v>2625</v>
      </c>
      <c r="H146" s="46">
        <v>2625</v>
      </c>
      <c r="I146" s="46">
        <v>0</v>
      </c>
      <c r="J146" s="24"/>
      <c r="K146" s="23">
        <v>2625</v>
      </c>
      <c r="L146" s="46">
        <v>2625</v>
      </c>
      <c r="M146" s="24">
        <v>0</v>
      </c>
    </row>
    <row r="147" spans="1:13" ht="33" customHeight="1">
      <c r="A147" s="18" t="s">
        <v>84</v>
      </c>
      <c r="B147" s="19">
        <v>40</v>
      </c>
      <c r="C147" s="20">
        <v>7</v>
      </c>
      <c r="D147" s="20">
        <v>1</v>
      </c>
      <c r="E147" s="21">
        <v>7950000</v>
      </c>
      <c r="F147" s="22">
        <v>500</v>
      </c>
      <c r="G147" s="23">
        <f t="shared" si="22"/>
        <v>4184</v>
      </c>
      <c r="H147" s="46">
        <f>SUM('[1]2012-2013'!$I$93)</f>
        <v>4184</v>
      </c>
      <c r="I147" s="46">
        <f>SUM('[2]Аналитич.табл.'!U146)</f>
        <v>0</v>
      </c>
      <c r="J147" s="24"/>
      <c r="K147" s="23">
        <f>SUM(L147:N147)</f>
        <v>4184</v>
      </c>
      <c r="L147" s="46">
        <f>SUM('[1]2012-2013'!$P$93)</f>
        <v>4184</v>
      </c>
      <c r="M147" s="24">
        <v>0</v>
      </c>
    </row>
    <row r="148" spans="1:13" ht="27" customHeight="1">
      <c r="A148" s="10" t="s">
        <v>194</v>
      </c>
      <c r="B148" s="11">
        <v>40</v>
      </c>
      <c r="C148" s="12">
        <v>7</v>
      </c>
      <c r="D148" s="12">
        <v>2</v>
      </c>
      <c r="E148" s="13"/>
      <c r="F148" s="14"/>
      <c r="G148" s="15">
        <f aca="true" t="shared" si="23" ref="G148:L148">SUM(G149+G153+G156)</f>
        <v>222933.8</v>
      </c>
      <c r="H148" s="15">
        <f t="shared" si="23"/>
        <v>103968.8</v>
      </c>
      <c r="I148" s="15">
        <f t="shared" si="23"/>
        <v>118965</v>
      </c>
      <c r="J148" s="15">
        <f t="shared" si="23"/>
        <v>0</v>
      </c>
      <c r="K148" s="15">
        <f t="shared" si="23"/>
        <v>222858.8</v>
      </c>
      <c r="L148" s="15">
        <f t="shared" si="23"/>
        <v>103893.8</v>
      </c>
      <c r="M148" s="17">
        <f>SUM(M149+M153+M156)</f>
        <v>118965</v>
      </c>
    </row>
    <row r="149" spans="1:13" ht="21" customHeight="1">
      <c r="A149" s="30" t="s">
        <v>85</v>
      </c>
      <c r="B149" s="19">
        <v>40</v>
      </c>
      <c r="C149" s="20">
        <v>7</v>
      </c>
      <c r="D149" s="20">
        <v>2</v>
      </c>
      <c r="E149" s="21">
        <v>4230000</v>
      </c>
      <c r="F149" s="22"/>
      <c r="G149" s="23">
        <f aca="true" t="shared" si="24" ref="G149:M149">SUM(G150)</f>
        <v>90624.8</v>
      </c>
      <c r="H149" s="23">
        <f t="shared" si="24"/>
        <v>90624.8</v>
      </c>
      <c r="I149" s="23">
        <f t="shared" si="24"/>
        <v>0</v>
      </c>
      <c r="J149" s="24">
        <f t="shared" si="24"/>
        <v>0</v>
      </c>
      <c r="K149" s="23">
        <f t="shared" si="24"/>
        <v>90624.8</v>
      </c>
      <c r="L149" s="23">
        <f t="shared" si="24"/>
        <v>90624.8</v>
      </c>
      <c r="M149" s="24">
        <f t="shared" si="24"/>
        <v>0</v>
      </c>
    </row>
    <row r="150" spans="1:13" ht="19.5" customHeight="1">
      <c r="A150" s="30" t="s">
        <v>165</v>
      </c>
      <c r="B150" s="19">
        <v>40</v>
      </c>
      <c r="C150" s="20">
        <v>7</v>
      </c>
      <c r="D150" s="20">
        <v>2</v>
      </c>
      <c r="E150" s="21">
        <v>4239900</v>
      </c>
      <c r="F150" s="22">
        <v>1</v>
      </c>
      <c r="G150" s="23">
        <f>SUM(H150:J150)</f>
        <v>90624.8</v>
      </c>
      <c r="H150" s="31">
        <f>SUM('[1]2012-2013'!$I$112+'[1]2012-2013'!$I$113+'[1]2012-2013'!$I$114)</f>
        <v>90624.8</v>
      </c>
      <c r="I150" s="31">
        <v>0</v>
      </c>
      <c r="J150" s="34"/>
      <c r="K150" s="23">
        <f>SUM(L150:N150)</f>
        <v>90624.8</v>
      </c>
      <c r="L150" s="31">
        <f>SUM('[1]2012-2013'!$P$112+'[1]2012-2013'!$P$113+'[1]2012-2013'!$P$114)</f>
        <v>90624.8</v>
      </c>
      <c r="M150" s="34">
        <v>0</v>
      </c>
    </row>
    <row r="151" spans="1:13" ht="0.75" customHeight="1" hidden="1">
      <c r="A151" s="18" t="s">
        <v>149</v>
      </c>
      <c r="B151" s="19">
        <v>20</v>
      </c>
      <c r="C151" s="20">
        <v>7</v>
      </c>
      <c r="D151" s="20">
        <v>2</v>
      </c>
      <c r="E151" s="21">
        <v>5220000</v>
      </c>
      <c r="F151" s="22"/>
      <c r="G151" s="31">
        <f>SUM(G152:G152)</f>
        <v>0</v>
      </c>
      <c r="H151" s="31">
        <f>SUM(H152:H152)</f>
        <v>0</v>
      </c>
      <c r="I151" s="31">
        <f>SUM(I152:I152)</f>
        <v>0</v>
      </c>
      <c r="J151" s="34">
        <f>SUM(J152)</f>
        <v>0</v>
      </c>
      <c r="K151" s="31">
        <f>SUM(K152:K152)</f>
        <v>0</v>
      </c>
      <c r="L151" s="31">
        <f>SUM(L152:L152)</f>
        <v>0</v>
      </c>
      <c r="M151" s="34">
        <f>SUM(M152:M152)</f>
        <v>0</v>
      </c>
    </row>
    <row r="152" spans="1:13" ht="24" customHeight="1" hidden="1">
      <c r="A152" s="18" t="s">
        <v>86</v>
      </c>
      <c r="B152" s="19">
        <v>20</v>
      </c>
      <c r="C152" s="20">
        <v>7</v>
      </c>
      <c r="D152" s="20">
        <v>2</v>
      </c>
      <c r="E152" s="21">
        <v>5222601</v>
      </c>
      <c r="F152" s="22">
        <v>3</v>
      </c>
      <c r="G152" s="23">
        <f>SUM(H152:J152)</f>
        <v>0</v>
      </c>
      <c r="H152" s="31"/>
      <c r="I152" s="31"/>
      <c r="J152" s="34">
        <f>SUM('[2]Аналитич.табл.'!V165)</f>
        <v>0</v>
      </c>
      <c r="K152" s="23">
        <f>SUM(L152:N152)</f>
        <v>0</v>
      </c>
      <c r="L152" s="31"/>
      <c r="M152" s="34"/>
    </row>
    <row r="153" spans="1:13" ht="18.75" customHeight="1">
      <c r="A153" s="18" t="s">
        <v>149</v>
      </c>
      <c r="B153" s="19">
        <v>40</v>
      </c>
      <c r="C153" s="20">
        <v>7</v>
      </c>
      <c r="D153" s="20">
        <v>2</v>
      </c>
      <c r="E153" s="21">
        <v>5220000</v>
      </c>
      <c r="F153" s="22"/>
      <c r="G153" s="71">
        <f aca="true" t="shared" si="25" ref="G153:G161">SUM(H153:I153)</f>
        <v>118965</v>
      </c>
      <c r="H153" s="31">
        <v>0</v>
      </c>
      <c r="I153" s="31">
        <f>SUM(I154)</f>
        <v>118965</v>
      </c>
      <c r="J153" s="36"/>
      <c r="K153" s="71">
        <f aca="true" t="shared" si="26" ref="K153:K159">SUM(L153:M153)</f>
        <v>118965</v>
      </c>
      <c r="L153" s="31">
        <v>0</v>
      </c>
      <c r="M153" s="34">
        <f>SUM(M154)</f>
        <v>118965</v>
      </c>
    </row>
    <row r="154" spans="1:13" ht="18" customHeight="1">
      <c r="A154" s="131" t="s">
        <v>3</v>
      </c>
      <c r="B154" s="19">
        <v>40</v>
      </c>
      <c r="C154" s="20">
        <v>7</v>
      </c>
      <c r="D154" s="20">
        <v>2</v>
      </c>
      <c r="E154" s="21">
        <v>5225600</v>
      </c>
      <c r="F154" s="22"/>
      <c r="G154" s="71">
        <f t="shared" si="25"/>
        <v>118965</v>
      </c>
      <c r="H154" s="31">
        <v>0</v>
      </c>
      <c r="I154" s="31">
        <f>SUM(I155)</f>
        <v>118965</v>
      </c>
      <c r="J154" s="36"/>
      <c r="K154" s="71">
        <f t="shared" si="26"/>
        <v>118965</v>
      </c>
      <c r="L154" s="31">
        <v>0</v>
      </c>
      <c r="M154" s="34">
        <f>SUM(M155)</f>
        <v>118965</v>
      </c>
    </row>
    <row r="155" spans="1:13" ht="33.75" customHeight="1">
      <c r="A155" s="131" t="s">
        <v>4</v>
      </c>
      <c r="B155" s="19">
        <v>40</v>
      </c>
      <c r="C155" s="20">
        <v>7</v>
      </c>
      <c r="D155" s="20">
        <v>2</v>
      </c>
      <c r="E155" s="21">
        <v>5225600</v>
      </c>
      <c r="F155" s="22"/>
      <c r="G155" s="71">
        <f t="shared" si="25"/>
        <v>118965</v>
      </c>
      <c r="H155" s="31">
        <v>0</v>
      </c>
      <c r="I155" s="31">
        <f>SUM('[1]2012-2013'!$J$118)</f>
        <v>118965</v>
      </c>
      <c r="J155" s="36"/>
      <c r="K155" s="71">
        <f t="shared" si="26"/>
        <v>118965</v>
      </c>
      <c r="L155" s="31">
        <v>0</v>
      </c>
      <c r="M155" s="34">
        <f>SUM('[1]2012-2013'!$Q$118)</f>
        <v>118965</v>
      </c>
    </row>
    <row r="156" spans="1:13" ht="21" customHeight="1">
      <c r="A156" s="18" t="s">
        <v>57</v>
      </c>
      <c r="B156" s="19">
        <v>40</v>
      </c>
      <c r="C156" s="20">
        <v>7</v>
      </c>
      <c r="D156" s="20">
        <v>2</v>
      </c>
      <c r="E156" s="21">
        <v>7950000</v>
      </c>
      <c r="F156" s="22"/>
      <c r="G156" s="71">
        <f t="shared" si="25"/>
        <v>13344</v>
      </c>
      <c r="H156" s="31">
        <f>SUM(H158+H157)</f>
        <v>13344</v>
      </c>
      <c r="I156" s="31">
        <v>0</v>
      </c>
      <c r="J156" s="36"/>
      <c r="K156" s="71">
        <f t="shared" si="26"/>
        <v>13269</v>
      </c>
      <c r="L156" s="31">
        <f>SUM(L158+L157)</f>
        <v>13269</v>
      </c>
      <c r="M156" s="34">
        <v>0</v>
      </c>
    </row>
    <row r="157" spans="1:13" ht="21" customHeight="1">
      <c r="A157" s="131" t="s">
        <v>219</v>
      </c>
      <c r="B157" s="19">
        <v>40</v>
      </c>
      <c r="C157" s="20">
        <v>7</v>
      </c>
      <c r="D157" s="20">
        <v>2</v>
      </c>
      <c r="E157" s="21">
        <v>7950000</v>
      </c>
      <c r="F157" s="22">
        <v>500</v>
      </c>
      <c r="G157" s="71">
        <f t="shared" si="25"/>
        <v>125</v>
      </c>
      <c r="H157" s="31">
        <v>125</v>
      </c>
      <c r="I157" s="31"/>
      <c r="J157" s="36"/>
      <c r="K157" s="71">
        <f t="shared" si="26"/>
        <v>50</v>
      </c>
      <c r="L157" s="31">
        <v>50</v>
      </c>
      <c r="M157" s="34"/>
    </row>
    <row r="158" spans="1:13" s="4" customFormat="1" ht="21" customHeight="1">
      <c r="A158" s="131" t="s">
        <v>3</v>
      </c>
      <c r="B158" s="19">
        <v>40</v>
      </c>
      <c r="C158" s="20">
        <v>7</v>
      </c>
      <c r="D158" s="20">
        <v>2</v>
      </c>
      <c r="E158" s="21">
        <v>7950000</v>
      </c>
      <c r="F158" s="22"/>
      <c r="G158" s="71">
        <f t="shared" si="25"/>
        <v>13219</v>
      </c>
      <c r="H158" s="72">
        <f>SUM(H159)</f>
        <v>13219</v>
      </c>
      <c r="I158" s="72">
        <v>0</v>
      </c>
      <c r="J158" s="73"/>
      <c r="K158" s="71">
        <f t="shared" si="26"/>
        <v>13219</v>
      </c>
      <c r="L158" s="72">
        <f>SUM(L159)</f>
        <v>13219</v>
      </c>
      <c r="M158" s="132">
        <v>0</v>
      </c>
    </row>
    <row r="159" spans="1:13" s="4" customFormat="1" ht="33" customHeight="1">
      <c r="A159" s="131" t="s">
        <v>4</v>
      </c>
      <c r="B159" s="19">
        <v>40</v>
      </c>
      <c r="C159" s="20">
        <v>7</v>
      </c>
      <c r="D159" s="20">
        <v>2</v>
      </c>
      <c r="E159" s="21">
        <v>7950000</v>
      </c>
      <c r="F159" s="22">
        <v>500</v>
      </c>
      <c r="G159" s="71">
        <f t="shared" si="25"/>
        <v>13219</v>
      </c>
      <c r="H159" s="72">
        <f>SUM('[1]2012-2013'!$I$118)</f>
        <v>13219</v>
      </c>
      <c r="I159" s="72">
        <v>0</v>
      </c>
      <c r="J159" s="73"/>
      <c r="K159" s="71">
        <f t="shared" si="26"/>
        <v>13219</v>
      </c>
      <c r="L159" s="72">
        <f>SUM('[1]2012-2013'!$P$118)</f>
        <v>13219</v>
      </c>
      <c r="M159" s="132">
        <v>0</v>
      </c>
    </row>
    <row r="160" spans="1:13" ht="21.75" customHeight="1">
      <c r="A160" s="10" t="s">
        <v>87</v>
      </c>
      <c r="B160" s="11">
        <v>40</v>
      </c>
      <c r="C160" s="12">
        <v>8</v>
      </c>
      <c r="D160" s="12">
        <v>0</v>
      </c>
      <c r="E160" s="21"/>
      <c r="F160" s="22"/>
      <c r="G160" s="94">
        <f t="shared" si="25"/>
        <v>61072.2</v>
      </c>
      <c r="H160" s="15">
        <f>SUM(H161)</f>
        <v>60950.1</v>
      </c>
      <c r="I160" s="15">
        <f>SUM(I161+I235)</f>
        <v>122.1</v>
      </c>
      <c r="J160" s="87">
        <f>SUM(J161+J235)</f>
        <v>0</v>
      </c>
      <c r="K160" s="94">
        <f aca="true" t="shared" si="27" ref="K160:K167">SUM(L160:M160)</f>
        <v>60957.2</v>
      </c>
      <c r="L160" s="15">
        <f>SUM(L161)</f>
        <v>60835.1</v>
      </c>
      <c r="M160" s="17">
        <f>SUM(M161)</f>
        <v>122.1</v>
      </c>
    </row>
    <row r="161" spans="1:13" ht="23.25" customHeight="1">
      <c r="A161" s="10" t="s">
        <v>174</v>
      </c>
      <c r="B161" s="11">
        <v>40</v>
      </c>
      <c r="C161" s="12">
        <v>8</v>
      </c>
      <c r="D161" s="12">
        <v>1</v>
      </c>
      <c r="E161" s="21"/>
      <c r="F161" s="22"/>
      <c r="G161" s="15">
        <f t="shared" si="25"/>
        <v>61072.2</v>
      </c>
      <c r="H161" s="15">
        <f>SUM(H172+H174+H176+H178)</f>
        <v>60950.1</v>
      </c>
      <c r="I161" s="15">
        <f>SUM(I162+I165+I167)</f>
        <v>122.1</v>
      </c>
      <c r="J161" s="87">
        <f>SUM(J162+J167+J172+J174+J176)</f>
        <v>0</v>
      </c>
      <c r="K161" s="15">
        <f t="shared" si="27"/>
        <v>60957.2</v>
      </c>
      <c r="L161" s="15">
        <f>SUM(L172+L174+L176+L178)</f>
        <v>60835.1</v>
      </c>
      <c r="M161" s="17">
        <f>SUM(M162+M165+M167)</f>
        <v>122.1</v>
      </c>
    </row>
    <row r="162" spans="1:13" ht="27.75" customHeight="1">
      <c r="A162" s="18" t="s">
        <v>88</v>
      </c>
      <c r="B162" s="19">
        <v>40</v>
      </c>
      <c r="C162" s="20">
        <v>8</v>
      </c>
      <c r="D162" s="20">
        <v>1</v>
      </c>
      <c r="E162" s="21">
        <v>4500000</v>
      </c>
      <c r="F162" s="22"/>
      <c r="G162" s="23">
        <f aca="true" t="shared" si="28" ref="G162:G178">SUM(H162:I162)</f>
        <v>122.1</v>
      </c>
      <c r="H162" s="23">
        <f>SUM(H163:H164)</f>
        <v>0</v>
      </c>
      <c r="I162" s="23">
        <f>SUM(I163:I164)</f>
        <v>122.1</v>
      </c>
      <c r="J162" s="95">
        <f>SUM(J163:J164)</f>
        <v>0</v>
      </c>
      <c r="K162" s="23">
        <f t="shared" si="27"/>
        <v>122.1</v>
      </c>
      <c r="L162" s="23">
        <f>SUM(L163:L164)</f>
        <v>0</v>
      </c>
      <c r="M162" s="24">
        <f>SUM(M164)</f>
        <v>122.1</v>
      </c>
    </row>
    <row r="163" spans="1:13" ht="21.75" customHeight="1" hidden="1">
      <c r="A163" s="18" t="s">
        <v>89</v>
      </c>
      <c r="B163" s="19">
        <v>20</v>
      </c>
      <c r="C163" s="20">
        <v>8</v>
      </c>
      <c r="D163" s="20">
        <v>1</v>
      </c>
      <c r="E163" s="21">
        <v>4508500</v>
      </c>
      <c r="F163" s="22">
        <v>1</v>
      </c>
      <c r="G163" s="23">
        <f t="shared" si="28"/>
        <v>0</v>
      </c>
      <c r="H163" s="31"/>
      <c r="I163" s="31">
        <f>SUM('[2]Аналитич.табл.'!U221)</f>
        <v>0</v>
      </c>
      <c r="J163" s="34">
        <f>SUM('[2]Аналитич.табл.'!V221)</f>
        <v>0</v>
      </c>
      <c r="K163" s="23" t="e">
        <f t="shared" si="27"/>
        <v>#REF!</v>
      </c>
      <c r="L163" s="31"/>
      <c r="M163" s="34" t="e">
        <f>SUM('[2]Аналитич.табл.'!Y221)</f>
        <v>#REF!</v>
      </c>
    </row>
    <row r="164" spans="1:13" ht="29.25" customHeight="1">
      <c r="A164" s="18" t="s">
        <v>90</v>
      </c>
      <c r="B164" s="19">
        <v>40</v>
      </c>
      <c r="C164" s="20">
        <v>8</v>
      </c>
      <c r="D164" s="20">
        <v>1</v>
      </c>
      <c r="E164" s="21">
        <v>4500600</v>
      </c>
      <c r="F164" s="22">
        <v>1</v>
      </c>
      <c r="G164" s="23">
        <f t="shared" si="28"/>
        <v>122.1</v>
      </c>
      <c r="H164" s="31">
        <f>SUM('[2]Аналитич.табл.'!T220)</f>
        <v>0</v>
      </c>
      <c r="I164" s="31">
        <f>SUM('[1]2012-2013'!$J$137)</f>
        <v>122.1</v>
      </c>
      <c r="J164" s="34">
        <f>SUM('[2]Аналитич.табл.'!V220)</f>
        <v>0</v>
      </c>
      <c r="K164" s="23">
        <f t="shared" si="27"/>
        <v>122.1</v>
      </c>
      <c r="L164" s="31">
        <v>0</v>
      </c>
      <c r="M164" s="34">
        <f>SUM('[1]2012-2013'!$Q$137)</f>
        <v>122.1</v>
      </c>
    </row>
    <row r="165" spans="1:13" ht="31.5" customHeight="1" hidden="1">
      <c r="A165" s="131" t="s">
        <v>91</v>
      </c>
      <c r="B165" s="19">
        <v>20</v>
      </c>
      <c r="C165" s="20">
        <v>8</v>
      </c>
      <c r="D165" s="20">
        <v>1</v>
      </c>
      <c r="E165" s="21">
        <v>5210000</v>
      </c>
      <c r="F165" s="22"/>
      <c r="G165" s="23">
        <f t="shared" si="28"/>
        <v>0</v>
      </c>
      <c r="H165" s="31">
        <v>0</v>
      </c>
      <c r="I165" s="31">
        <f>SUM(I166)</f>
        <v>0</v>
      </c>
      <c r="J165" s="34"/>
      <c r="K165" s="23">
        <f t="shared" si="27"/>
        <v>0</v>
      </c>
      <c r="L165" s="31">
        <v>0</v>
      </c>
      <c r="M165" s="34">
        <f>SUM(M166)</f>
        <v>0</v>
      </c>
    </row>
    <row r="166" spans="1:13" ht="36" customHeight="1" hidden="1">
      <c r="A166" s="131" t="s">
        <v>91</v>
      </c>
      <c r="B166" s="19">
        <v>20</v>
      </c>
      <c r="C166" s="20">
        <v>8</v>
      </c>
      <c r="D166" s="20">
        <v>1</v>
      </c>
      <c r="E166" s="21">
        <v>5210221</v>
      </c>
      <c r="F166" s="22">
        <v>1</v>
      </c>
      <c r="G166" s="23">
        <f t="shared" si="28"/>
        <v>0</v>
      </c>
      <c r="H166" s="31">
        <v>0</v>
      </c>
      <c r="I166" s="31"/>
      <c r="J166" s="34"/>
      <c r="K166" s="23">
        <f t="shared" si="27"/>
        <v>0</v>
      </c>
      <c r="L166" s="31">
        <v>0</v>
      </c>
      <c r="M166" s="34"/>
    </row>
    <row r="167" spans="1:13" ht="23.25" customHeight="1" hidden="1">
      <c r="A167" s="18" t="s">
        <v>149</v>
      </c>
      <c r="B167" s="19">
        <v>20</v>
      </c>
      <c r="C167" s="20">
        <v>8</v>
      </c>
      <c r="D167" s="20">
        <v>1</v>
      </c>
      <c r="E167" s="21">
        <v>5220000</v>
      </c>
      <c r="F167" s="22"/>
      <c r="G167" s="23">
        <f t="shared" si="28"/>
        <v>0</v>
      </c>
      <c r="H167" s="23"/>
      <c r="I167" s="23">
        <f>SUM(I169:I170)</f>
        <v>0</v>
      </c>
      <c r="J167" s="24">
        <f>SUM(J170)</f>
        <v>0</v>
      </c>
      <c r="K167" s="23">
        <f t="shared" si="27"/>
        <v>0</v>
      </c>
      <c r="L167" s="23"/>
      <c r="M167" s="24">
        <f>SUM(M169:M170)</f>
        <v>0</v>
      </c>
    </row>
    <row r="168" spans="1:13" ht="34.5" customHeight="1" hidden="1">
      <c r="A168" s="131" t="s">
        <v>191</v>
      </c>
      <c r="B168" s="19">
        <v>20</v>
      </c>
      <c r="C168" s="20">
        <v>8</v>
      </c>
      <c r="D168" s="20">
        <v>1</v>
      </c>
      <c r="E168" s="21">
        <v>5220000</v>
      </c>
      <c r="F168" s="22">
        <v>22</v>
      </c>
      <c r="G168" s="23">
        <f>SUM(G169:G170)</f>
        <v>0</v>
      </c>
      <c r="H168" s="23"/>
      <c r="I168" s="23">
        <f>SUM(I169:I170)</f>
        <v>0</v>
      </c>
      <c r="J168" s="24"/>
      <c r="K168" s="23">
        <f>SUM(K169:K170)</f>
        <v>0</v>
      </c>
      <c r="L168" s="23"/>
      <c r="M168" s="24">
        <f>SUM(M169:M170)</f>
        <v>0</v>
      </c>
    </row>
    <row r="169" spans="1:13" ht="23.25" customHeight="1" hidden="1">
      <c r="A169" s="131" t="s">
        <v>92</v>
      </c>
      <c r="B169" s="19">
        <v>20</v>
      </c>
      <c r="C169" s="20">
        <v>8</v>
      </c>
      <c r="D169" s="20">
        <v>1</v>
      </c>
      <c r="E169" s="21">
        <v>5222806</v>
      </c>
      <c r="F169" s="22">
        <v>22</v>
      </c>
      <c r="G169" s="23">
        <f t="shared" si="28"/>
        <v>0</v>
      </c>
      <c r="H169" s="23"/>
      <c r="I169" s="23"/>
      <c r="J169" s="24"/>
      <c r="K169" s="23">
        <f aca="true" t="shared" si="29" ref="K169:K178">SUM(L169:M169)</f>
        <v>0</v>
      </c>
      <c r="L169" s="23"/>
      <c r="M169" s="24"/>
    </row>
    <row r="170" spans="1:13" ht="33.75" customHeight="1" hidden="1">
      <c r="A170" s="131" t="s">
        <v>93</v>
      </c>
      <c r="B170" s="19">
        <v>20</v>
      </c>
      <c r="C170" s="20">
        <v>8</v>
      </c>
      <c r="D170" s="20">
        <v>1</v>
      </c>
      <c r="E170" s="21">
        <v>5222811</v>
      </c>
      <c r="F170" s="22">
        <v>22</v>
      </c>
      <c r="G170" s="23">
        <f t="shared" si="28"/>
        <v>0</v>
      </c>
      <c r="H170" s="31"/>
      <c r="I170" s="31"/>
      <c r="J170" s="34">
        <f>SUM('[2]Аналитич.табл.'!V230)</f>
        <v>0</v>
      </c>
      <c r="K170" s="23">
        <f t="shared" si="29"/>
        <v>0</v>
      </c>
      <c r="L170" s="31"/>
      <c r="M170" s="34"/>
    </row>
    <row r="171" spans="1:13" ht="36.75" customHeight="1" hidden="1">
      <c r="A171" s="130" t="s">
        <v>94</v>
      </c>
      <c r="B171" s="19">
        <v>20</v>
      </c>
      <c r="C171" s="20">
        <v>8</v>
      </c>
      <c r="D171" s="20">
        <v>1</v>
      </c>
      <c r="E171" s="21">
        <v>5221100</v>
      </c>
      <c r="F171" s="22"/>
      <c r="G171" s="23">
        <f t="shared" si="28"/>
        <v>0</v>
      </c>
      <c r="H171" s="31">
        <f>SUM('[2]Аналитич.табл.'!T229)</f>
        <v>0</v>
      </c>
      <c r="I171" s="31"/>
      <c r="J171" s="34"/>
      <c r="K171" s="23" t="e">
        <f t="shared" si="29"/>
        <v>#REF!</v>
      </c>
      <c r="L171" s="31" t="e">
        <f>SUM('[2]Аналитич.табл.'!X229)</f>
        <v>#REF!</v>
      </c>
      <c r="M171" s="34"/>
    </row>
    <row r="172" spans="1:13" ht="34.5" customHeight="1">
      <c r="A172" s="18" t="s">
        <v>11</v>
      </c>
      <c r="B172" s="19">
        <v>40</v>
      </c>
      <c r="C172" s="20">
        <v>8</v>
      </c>
      <c r="D172" s="20">
        <v>1</v>
      </c>
      <c r="E172" s="21">
        <v>4400000</v>
      </c>
      <c r="F172" s="22"/>
      <c r="G172" s="23">
        <f t="shared" si="28"/>
        <v>21339.5</v>
      </c>
      <c r="H172" s="23">
        <f>SUM('[1]2012-2013'!$I$134)</f>
        <v>21339.5</v>
      </c>
      <c r="I172" s="23">
        <f>SUM(I173)</f>
        <v>0</v>
      </c>
      <c r="J172" s="24">
        <f>SUM(J173)</f>
        <v>0</v>
      </c>
      <c r="K172" s="23">
        <f t="shared" si="29"/>
        <v>21339.5</v>
      </c>
      <c r="L172" s="23">
        <f>SUM(L173)</f>
        <v>21339.5</v>
      </c>
      <c r="M172" s="24">
        <f>SUM(M173)</f>
        <v>0</v>
      </c>
    </row>
    <row r="173" spans="1:13" ht="24" customHeight="1">
      <c r="A173" s="18" t="s">
        <v>165</v>
      </c>
      <c r="B173" s="19">
        <v>40</v>
      </c>
      <c r="C173" s="20">
        <v>8</v>
      </c>
      <c r="D173" s="20">
        <v>1</v>
      </c>
      <c r="E173" s="21">
        <v>4409900</v>
      </c>
      <c r="F173" s="22">
        <v>1</v>
      </c>
      <c r="G173" s="23">
        <f t="shared" si="28"/>
        <v>20548.3</v>
      </c>
      <c r="H173" s="31">
        <f>SUM('[1]2011'!$P$179)</f>
        <v>20548.3</v>
      </c>
      <c r="I173" s="31">
        <v>0</v>
      </c>
      <c r="J173" s="34"/>
      <c r="K173" s="23">
        <f t="shared" si="29"/>
        <v>21339.5</v>
      </c>
      <c r="L173" s="31">
        <f>SUM('[1]2012-2013'!$P$134)</f>
        <v>21339.5</v>
      </c>
      <c r="M173" s="34">
        <v>0</v>
      </c>
    </row>
    <row r="174" spans="1:13" ht="21.75" customHeight="1">
      <c r="A174" s="18" t="s">
        <v>176</v>
      </c>
      <c r="B174" s="19">
        <v>40</v>
      </c>
      <c r="C174" s="20">
        <v>8</v>
      </c>
      <c r="D174" s="20">
        <v>1</v>
      </c>
      <c r="E174" s="21">
        <v>4410000</v>
      </c>
      <c r="F174" s="22"/>
      <c r="G174" s="23">
        <f t="shared" si="28"/>
        <v>17493.2</v>
      </c>
      <c r="H174" s="23">
        <f>SUM(H175)</f>
        <v>17493.2</v>
      </c>
      <c r="I174" s="23">
        <f>SUM(I175)</f>
        <v>0</v>
      </c>
      <c r="J174" s="24">
        <f>SUM(J175)</f>
        <v>0</v>
      </c>
      <c r="K174" s="23">
        <f t="shared" si="29"/>
        <v>17493.2</v>
      </c>
      <c r="L174" s="23">
        <f>SUM(L175)</f>
        <v>17493.2</v>
      </c>
      <c r="M174" s="24">
        <f>SUM(M175)</f>
        <v>0</v>
      </c>
    </row>
    <row r="175" spans="1:13" ht="24" customHeight="1">
      <c r="A175" s="18" t="s">
        <v>165</v>
      </c>
      <c r="B175" s="19">
        <v>40</v>
      </c>
      <c r="C175" s="20">
        <v>8</v>
      </c>
      <c r="D175" s="20">
        <v>1</v>
      </c>
      <c r="E175" s="21">
        <v>4419900</v>
      </c>
      <c r="F175" s="22">
        <v>1</v>
      </c>
      <c r="G175" s="23">
        <f t="shared" si="28"/>
        <v>17493.2</v>
      </c>
      <c r="H175" s="31">
        <f>SUM('[1]2012-2013'!$I$135)</f>
        <v>17493.2</v>
      </c>
      <c r="I175" s="31">
        <f>SUM('[2]Аналитич.табл.'!U218)</f>
        <v>0</v>
      </c>
      <c r="J175" s="34"/>
      <c r="K175" s="23">
        <f t="shared" si="29"/>
        <v>17493.2</v>
      </c>
      <c r="L175" s="31">
        <f>SUM('[1]2012-2013'!$P$135)</f>
        <v>17493.2</v>
      </c>
      <c r="M175" s="34">
        <v>0</v>
      </c>
    </row>
    <row r="176" spans="1:13" ht="23.25" customHeight="1">
      <c r="A176" s="18" t="s">
        <v>13</v>
      </c>
      <c r="B176" s="19">
        <v>40</v>
      </c>
      <c r="C176" s="20">
        <v>8</v>
      </c>
      <c r="D176" s="20">
        <v>1</v>
      </c>
      <c r="E176" s="21">
        <v>4420000</v>
      </c>
      <c r="F176" s="22"/>
      <c r="G176" s="23">
        <f t="shared" si="28"/>
        <v>21768.8</v>
      </c>
      <c r="H176" s="23">
        <f>SUM(H177)</f>
        <v>21768.8</v>
      </c>
      <c r="I176" s="23">
        <f>SUM(I177)</f>
        <v>0</v>
      </c>
      <c r="J176" s="24">
        <f>SUM(J177)</f>
        <v>0</v>
      </c>
      <c r="K176" s="23">
        <f t="shared" si="29"/>
        <v>21768.8</v>
      </c>
      <c r="L176" s="23">
        <f>SUM(L177)</f>
        <v>21768.8</v>
      </c>
      <c r="M176" s="24">
        <f>SUM(M177)</f>
        <v>0</v>
      </c>
    </row>
    <row r="177" spans="1:13" ht="18.75" customHeight="1">
      <c r="A177" s="18" t="s">
        <v>165</v>
      </c>
      <c r="B177" s="19">
        <v>40</v>
      </c>
      <c r="C177" s="20">
        <v>8</v>
      </c>
      <c r="D177" s="20">
        <v>1</v>
      </c>
      <c r="E177" s="21">
        <v>4429900</v>
      </c>
      <c r="F177" s="22">
        <v>1</v>
      </c>
      <c r="G177" s="23">
        <f t="shared" si="28"/>
        <v>21768.8</v>
      </c>
      <c r="H177" s="31">
        <f>SUM('[1]2012-2013'!$I$136)</f>
        <v>21768.8</v>
      </c>
      <c r="I177" s="31">
        <f>SUM('[2]Аналитич.табл.'!U219)</f>
        <v>0</v>
      </c>
      <c r="J177" s="34"/>
      <c r="K177" s="23">
        <f t="shared" si="29"/>
        <v>21768.8</v>
      </c>
      <c r="L177" s="31">
        <f>SUM('[1]2012-2013'!$P$136)</f>
        <v>21768.8</v>
      </c>
      <c r="M177" s="34">
        <v>0</v>
      </c>
    </row>
    <row r="178" spans="1:13" ht="30" customHeight="1">
      <c r="A178" s="18" t="s">
        <v>57</v>
      </c>
      <c r="B178" s="19">
        <v>40</v>
      </c>
      <c r="C178" s="20">
        <v>8</v>
      </c>
      <c r="D178" s="20">
        <v>1</v>
      </c>
      <c r="E178" s="21">
        <v>7950000</v>
      </c>
      <c r="F178" s="22"/>
      <c r="G178" s="23">
        <f t="shared" si="28"/>
        <v>348.6</v>
      </c>
      <c r="H178" s="31">
        <f>SUM(H179)</f>
        <v>348.6</v>
      </c>
      <c r="I178" s="31"/>
      <c r="J178" s="34"/>
      <c r="K178" s="23">
        <f t="shared" si="29"/>
        <v>233.6</v>
      </c>
      <c r="L178" s="31">
        <f>SUM(L179)</f>
        <v>233.6</v>
      </c>
      <c r="M178" s="34"/>
    </row>
    <row r="179" spans="1:13" ht="25.5" customHeight="1">
      <c r="A179" s="131" t="s">
        <v>219</v>
      </c>
      <c r="B179" s="19">
        <v>40</v>
      </c>
      <c r="C179" s="20">
        <v>8</v>
      </c>
      <c r="D179" s="20">
        <v>1</v>
      </c>
      <c r="E179" s="21">
        <v>7950000</v>
      </c>
      <c r="F179" s="22">
        <v>500</v>
      </c>
      <c r="G179" s="31">
        <f>SUM(H179:I179)</f>
        <v>348.6</v>
      </c>
      <c r="H179" s="31">
        <v>348.6</v>
      </c>
      <c r="I179" s="31"/>
      <c r="J179" s="34"/>
      <c r="K179" s="31">
        <f>SUM(L179:M179)</f>
        <v>233.6</v>
      </c>
      <c r="L179" s="31">
        <v>233.6</v>
      </c>
      <c r="M179" s="34"/>
    </row>
    <row r="180" spans="1:13" s="16" customFormat="1" ht="21.75" customHeight="1">
      <c r="A180" s="10" t="s">
        <v>95</v>
      </c>
      <c r="B180" s="11">
        <v>40</v>
      </c>
      <c r="C180" s="12">
        <v>9</v>
      </c>
      <c r="D180" s="12"/>
      <c r="E180" s="13"/>
      <c r="F180" s="14"/>
      <c r="G180" s="15">
        <f aca="true" t="shared" si="30" ref="G180:M180">SUM(G181+G189+G194+G199)</f>
        <v>578455.7</v>
      </c>
      <c r="H180" s="15">
        <f t="shared" si="30"/>
        <v>488459.89999999997</v>
      </c>
      <c r="I180" s="15">
        <f t="shared" si="30"/>
        <v>89995.8</v>
      </c>
      <c r="J180" s="17">
        <f t="shared" si="30"/>
        <v>0</v>
      </c>
      <c r="K180" s="15">
        <f t="shared" si="30"/>
        <v>481900.39999999997</v>
      </c>
      <c r="L180" s="15">
        <f t="shared" si="30"/>
        <v>475902.39999999997</v>
      </c>
      <c r="M180" s="17">
        <f t="shared" si="30"/>
        <v>5998</v>
      </c>
    </row>
    <row r="181" spans="1:13" s="16" customFormat="1" ht="21.75" customHeight="1">
      <c r="A181" s="10" t="s">
        <v>190</v>
      </c>
      <c r="B181" s="11">
        <v>40</v>
      </c>
      <c r="C181" s="12">
        <v>9</v>
      </c>
      <c r="D181" s="12">
        <v>1</v>
      </c>
      <c r="E181" s="13"/>
      <c r="F181" s="14"/>
      <c r="G181" s="15">
        <f>SUM(G183+G185)</f>
        <v>429325.99999999994</v>
      </c>
      <c r="H181" s="15">
        <f>SUM(H183+H185)</f>
        <v>429325.99999999994</v>
      </c>
      <c r="I181" s="15">
        <f>SUM(I183)</f>
        <v>0</v>
      </c>
      <c r="J181" s="17">
        <f>SUM(J183)</f>
        <v>0</v>
      </c>
      <c r="K181" s="15">
        <f>SUM(K183+K185)</f>
        <v>426301.1</v>
      </c>
      <c r="L181" s="15">
        <f>SUM(L183+L185)</f>
        <v>426301.1</v>
      </c>
      <c r="M181" s="17">
        <f>SUM(M183)</f>
        <v>0</v>
      </c>
    </row>
    <row r="182" spans="1:13" s="16" customFormat="1" ht="21.75" customHeight="1" hidden="1">
      <c r="A182" s="30" t="s">
        <v>67</v>
      </c>
      <c r="B182" s="19">
        <v>20</v>
      </c>
      <c r="C182" s="20">
        <v>9</v>
      </c>
      <c r="D182" s="20">
        <v>1</v>
      </c>
      <c r="E182" s="21">
        <v>1020102</v>
      </c>
      <c r="F182" s="22">
        <v>3</v>
      </c>
      <c r="G182" s="23">
        <f>SUM(H182:J182)</f>
        <v>0</v>
      </c>
      <c r="H182" s="23"/>
      <c r="I182" s="15"/>
      <c r="J182" s="17"/>
      <c r="K182" s="23">
        <f>SUM(L182:N182)</f>
        <v>0</v>
      </c>
      <c r="L182" s="23"/>
      <c r="M182" s="17"/>
    </row>
    <row r="183" spans="1:13" ht="23.25" customHeight="1">
      <c r="A183" s="18" t="s">
        <v>7</v>
      </c>
      <c r="B183" s="19">
        <v>40</v>
      </c>
      <c r="C183" s="20">
        <v>9</v>
      </c>
      <c r="D183" s="20">
        <v>1</v>
      </c>
      <c r="E183" s="21">
        <v>4700000</v>
      </c>
      <c r="F183" s="22"/>
      <c r="G183" s="23">
        <f>SUM(G184)</f>
        <v>415111.39999999997</v>
      </c>
      <c r="H183" s="23">
        <f>SUM(H184-H182)</f>
        <v>415111.39999999997</v>
      </c>
      <c r="I183" s="23">
        <f>SUM(I184)</f>
        <v>0</v>
      </c>
      <c r="J183" s="24">
        <f>SUM(J184)</f>
        <v>0</v>
      </c>
      <c r="K183" s="23">
        <f>SUM(K184)</f>
        <v>415111.39999999997</v>
      </c>
      <c r="L183" s="23">
        <f>SUM(L184-L182)</f>
        <v>415111.39999999997</v>
      </c>
      <c r="M183" s="24">
        <f>SUM(M184)</f>
        <v>0</v>
      </c>
    </row>
    <row r="184" spans="1:13" ht="20.25" customHeight="1">
      <c r="A184" s="18" t="s">
        <v>165</v>
      </c>
      <c r="B184" s="19">
        <v>40</v>
      </c>
      <c r="C184" s="20">
        <v>9</v>
      </c>
      <c r="D184" s="20">
        <v>1</v>
      </c>
      <c r="E184" s="21">
        <v>4709900</v>
      </c>
      <c r="F184" s="22">
        <v>1</v>
      </c>
      <c r="G184" s="23">
        <f>SUM(H184:J184)</f>
        <v>415111.39999999997</v>
      </c>
      <c r="H184" s="31">
        <f>SUM('[1]2012-2013'!$I$142+'[1]2012-2013'!$I$143)</f>
        <v>415111.39999999997</v>
      </c>
      <c r="I184" s="31"/>
      <c r="J184" s="34"/>
      <c r="K184" s="23">
        <f>SUM(L184:N184)</f>
        <v>415111.39999999997</v>
      </c>
      <c r="L184" s="31">
        <f>SUM('[1]2012-2013'!$P$142+'[1]2012-2013'!$P$143)</f>
        <v>415111.39999999997</v>
      </c>
      <c r="M184" s="34"/>
    </row>
    <row r="185" spans="1:13" ht="20.25" customHeight="1">
      <c r="A185" s="18" t="s">
        <v>57</v>
      </c>
      <c r="B185" s="19">
        <v>40</v>
      </c>
      <c r="C185" s="20">
        <v>9</v>
      </c>
      <c r="D185" s="20">
        <v>1</v>
      </c>
      <c r="E185" s="44">
        <v>7950000</v>
      </c>
      <c r="F185" s="22"/>
      <c r="G185" s="23">
        <f>SUM(H185:I185)</f>
        <v>14214.6</v>
      </c>
      <c r="H185" s="31">
        <f>SUM(H186:H188)</f>
        <v>14214.6</v>
      </c>
      <c r="I185" s="31"/>
      <c r="J185" s="34"/>
      <c r="K185" s="23">
        <f>SUM(L185:M185)</f>
        <v>11189.7</v>
      </c>
      <c r="L185" s="31">
        <f>SUM(L186:L188)</f>
        <v>11189.7</v>
      </c>
      <c r="M185" s="34"/>
    </row>
    <row r="186" spans="1:13" ht="23.25" customHeight="1">
      <c r="A186" s="133" t="s">
        <v>96</v>
      </c>
      <c r="B186" s="19">
        <v>40</v>
      </c>
      <c r="C186" s="20">
        <v>9</v>
      </c>
      <c r="D186" s="20">
        <v>1</v>
      </c>
      <c r="E186" s="44">
        <v>7950000</v>
      </c>
      <c r="F186" s="22">
        <v>500</v>
      </c>
      <c r="G186" s="23">
        <f>SUM(H186:I186)</f>
        <v>3414.6</v>
      </c>
      <c r="H186" s="31">
        <f>SUM('[1]2012-2013'!$I$144)</f>
        <v>3414.6</v>
      </c>
      <c r="I186" s="31"/>
      <c r="J186" s="34"/>
      <c r="K186" s="23">
        <f>SUM(L186:M186)</f>
        <v>0</v>
      </c>
      <c r="L186" s="31"/>
      <c r="M186" s="34"/>
    </row>
    <row r="187" spans="1:13" ht="34.5" customHeight="1">
      <c r="A187" s="133" t="s">
        <v>97</v>
      </c>
      <c r="B187" s="19">
        <v>40</v>
      </c>
      <c r="C187" s="20">
        <v>9</v>
      </c>
      <c r="D187" s="20">
        <v>1</v>
      </c>
      <c r="E187" s="44">
        <v>7950000</v>
      </c>
      <c r="F187" s="22">
        <v>500</v>
      </c>
      <c r="G187" s="23">
        <f>SUM(H187:I187)</f>
        <v>1185.9</v>
      </c>
      <c r="H187" s="31">
        <f>SUM('[1]2012-2013'!$I$145)</f>
        <v>1185.9</v>
      </c>
      <c r="I187" s="31"/>
      <c r="J187" s="34"/>
      <c r="K187" s="23">
        <f>SUM(L187:M187)</f>
        <v>0</v>
      </c>
      <c r="L187" s="31"/>
      <c r="M187" s="34"/>
    </row>
    <row r="188" spans="1:13" ht="48.75" customHeight="1">
      <c r="A188" s="133" t="s">
        <v>98</v>
      </c>
      <c r="B188" s="19">
        <v>40</v>
      </c>
      <c r="C188" s="20">
        <v>9</v>
      </c>
      <c r="D188" s="20">
        <v>1</v>
      </c>
      <c r="E188" s="44">
        <v>7950000</v>
      </c>
      <c r="F188" s="22">
        <v>500</v>
      </c>
      <c r="G188" s="23">
        <f>SUM(H188:I188)</f>
        <v>9614.1</v>
      </c>
      <c r="H188" s="31">
        <f>SUM('[1]2012-2013'!$I$146)</f>
        <v>9614.1</v>
      </c>
      <c r="I188" s="31"/>
      <c r="J188" s="34"/>
      <c r="K188" s="23">
        <f>SUM(L188:M188)</f>
        <v>11189.7</v>
      </c>
      <c r="L188" s="31">
        <f>SUM('[1]2012-2013'!$P$146)</f>
        <v>11189.7</v>
      </c>
      <c r="M188" s="34"/>
    </row>
    <row r="189" spans="1:13" ht="20.25" customHeight="1">
      <c r="A189" s="10" t="s">
        <v>189</v>
      </c>
      <c r="B189" s="11">
        <v>40</v>
      </c>
      <c r="C189" s="12">
        <v>9</v>
      </c>
      <c r="D189" s="12">
        <v>2</v>
      </c>
      <c r="E189" s="21"/>
      <c r="F189" s="22"/>
      <c r="G189" s="15">
        <f>SUM(G190+G192)</f>
        <v>49812.9</v>
      </c>
      <c r="H189" s="15">
        <f>SUM(H190+H192)</f>
        <v>49812.9</v>
      </c>
      <c r="I189" s="15">
        <f aca="true" t="shared" si="31" ref="H189:M190">SUM(I190)</f>
        <v>0</v>
      </c>
      <c r="J189" s="17">
        <f t="shared" si="31"/>
        <v>0</v>
      </c>
      <c r="K189" s="15">
        <f aca="true" t="shared" si="32" ref="K189:K197">SUM(L189:N189)</f>
        <v>49601.3</v>
      </c>
      <c r="L189" s="15">
        <f>SUM(L190+L192)</f>
        <v>49601.3</v>
      </c>
      <c r="M189" s="17">
        <f t="shared" si="31"/>
        <v>0</v>
      </c>
    </row>
    <row r="190" spans="1:13" ht="21.75" customHeight="1">
      <c r="A190" s="18" t="s">
        <v>8</v>
      </c>
      <c r="B190" s="19">
        <v>40</v>
      </c>
      <c r="C190" s="20">
        <v>9</v>
      </c>
      <c r="D190" s="20">
        <v>2</v>
      </c>
      <c r="E190" s="21">
        <v>4710000</v>
      </c>
      <c r="F190" s="22"/>
      <c r="G190" s="23">
        <f aca="true" t="shared" si="33" ref="G190:G197">SUM(H190:J190)</f>
        <v>48601.3</v>
      </c>
      <c r="H190" s="23">
        <f t="shared" si="31"/>
        <v>48601.3</v>
      </c>
      <c r="I190" s="23">
        <f t="shared" si="31"/>
        <v>0</v>
      </c>
      <c r="J190" s="24"/>
      <c r="K190" s="23">
        <f t="shared" si="32"/>
        <v>48601.3</v>
      </c>
      <c r="L190" s="23">
        <f t="shared" si="31"/>
        <v>48601.3</v>
      </c>
      <c r="M190" s="24">
        <f t="shared" si="31"/>
        <v>0</v>
      </c>
    </row>
    <row r="191" spans="1:13" ht="20.25" customHeight="1">
      <c r="A191" s="18" t="s">
        <v>165</v>
      </c>
      <c r="B191" s="19">
        <v>40</v>
      </c>
      <c r="C191" s="20">
        <v>9</v>
      </c>
      <c r="D191" s="20">
        <v>2</v>
      </c>
      <c r="E191" s="21">
        <v>4719900</v>
      </c>
      <c r="F191" s="22">
        <v>1</v>
      </c>
      <c r="G191" s="23">
        <f t="shared" si="33"/>
        <v>48601.3</v>
      </c>
      <c r="H191" s="31">
        <f>SUM('[1]2012-2013'!$I$148+'[1]2012-2013'!$I$149)</f>
        <v>48601.3</v>
      </c>
      <c r="I191" s="31"/>
      <c r="J191" s="34"/>
      <c r="K191" s="23">
        <f t="shared" si="32"/>
        <v>48601.3</v>
      </c>
      <c r="L191" s="31">
        <f>SUM('[1]2012-2013'!$P$148+'[1]2012-2013'!$P$149)</f>
        <v>48601.3</v>
      </c>
      <c r="M191" s="34"/>
    </row>
    <row r="192" spans="1:13" ht="20.25" customHeight="1">
      <c r="A192" s="18" t="s">
        <v>57</v>
      </c>
      <c r="B192" s="19">
        <v>40</v>
      </c>
      <c r="C192" s="20">
        <v>9</v>
      </c>
      <c r="D192" s="20">
        <v>1</v>
      </c>
      <c r="E192" s="44">
        <v>7950000</v>
      </c>
      <c r="F192" s="22"/>
      <c r="G192" s="23">
        <f t="shared" si="33"/>
        <v>1211.6</v>
      </c>
      <c r="H192" s="31">
        <f>SUM(H193)</f>
        <v>1211.6</v>
      </c>
      <c r="I192" s="31"/>
      <c r="J192" s="34"/>
      <c r="K192" s="23">
        <f t="shared" si="32"/>
        <v>1000</v>
      </c>
      <c r="L192" s="31">
        <f>SUM(L193)</f>
        <v>1000</v>
      </c>
      <c r="M192" s="34"/>
    </row>
    <row r="193" spans="1:13" ht="20.25" customHeight="1">
      <c r="A193" s="133" t="s">
        <v>98</v>
      </c>
      <c r="B193" s="19">
        <v>40</v>
      </c>
      <c r="C193" s="20">
        <v>9</v>
      </c>
      <c r="D193" s="20">
        <v>1</v>
      </c>
      <c r="E193" s="44">
        <v>7950000</v>
      </c>
      <c r="F193" s="22">
        <v>500</v>
      </c>
      <c r="G193" s="23">
        <f t="shared" si="33"/>
        <v>1211.6</v>
      </c>
      <c r="H193" s="31">
        <f>SUM('[1]2012-2013'!$I$150)</f>
        <v>1211.6</v>
      </c>
      <c r="I193" s="31"/>
      <c r="J193" s="34"/>
      <c r="K193" s="23">
        <f t="shared" si="32"/>
        <v>1000</v>
      </c>
      <c r="L193" s="31">
        <f>SUM('[1]2012-2013'!$P$150)</f>
        <v>1000</v>
      </c>
      <c r="M193" s="34"/>
    </row>
    <row r="194" spans="1:13" s="16" customFormat="1" ht="21.75" customHeight="1">
      <c r="A194" s="10" t="s">
        <v>188</v>
      </c>
      <c r="B194" s="11">
        <v>40</v>
      </c>
      <c r="C194" s="12">
        <v>9</v>
      </c>
      <c r="D194" s="12">
        <v>4</v>
      </c>
      <c r="E194" s="13"/>
      <c r="F194" s="14"/>
      <c r="G194" s="15">
        <f t="shared" si="33"/>
        <v>6110.800000000001</v>
      </c>
      <c r="H194" s="15">
        <f>SUM(H197)</f>
        <v>0</v>
      </c>
      <c r="I194" s="15">
        <f>SUM(I195)</f>
        <v>6110.800000000001</v>
      </c>
      <c r="J194" s="29"/>
      <c r="K194" s="15">
        <f t="shared" si="32"/>
        <v>5998</v>
      </c>
      <c r="L194" s="15">
        <f>SUM(L197)</f>
        <v>0</v>
      </c>
      <c r="M194" s="17">
        <f>SUM(M195)</f>
        <v>5998</v>
      </c>
    </row>
    <row r="195" spans="1:13" s="16" customFormat="1" ht="51" customHeight="1">
      <c r="A195" s="18" t="s">
        <v>99</v>
      </c>
      <c r="B195" s="19">
        <v>40</v>
      </c>
      <c r="C195" s="20">
        <v>9</v>
      </c>
      <c r="D195" s="20">
        <v>4</v>
      </c>
      <c r="E195" s="21">
        <v>5201800</v>
      </c>
      <c r="F195" s="14"/>
      <c r="G195" s="23">
        <f t="shared" si="33"/>
        <v>6110.800000000001</v>
      </c>
      <c r="H195" s="15"/>
      <c r="I195" s="23">
        <f>SUM(I196:I197)</f>
        <v>6110.800000000001</v>
      </c>
      <c r="J195" s="29"/>
      <c r="K195" s="23">
        <f t="shared" si="32"/>
        <v>5998</v>
      </c>
      <c r="L195" s="15"/>
      <c r="M195" s="24">
        <f>SUM(M196:M197)</f>
        <v>5998</v>
      </c>
    </row>
    <row r="196" spans="1:13" s="16" customFormat="1" ht="48" customHeight="1">
      <c r="A196" s="18" t="s">
        <v>187</v>
      </c>
      <c r="B196" s="19">
        <v>40</v>
      </c>
      <c r="C196" s="20">
        <v>9</v>
      </c>
      <c r="D196" s="20">
        <v>4</v>
      </c>
      <c r="E196" s="21">
        <v>5201801</v>
      </c>
      <c r="F196" s="14"/>
      <c r="G196" s="23">
        <f t="shared" si="33"/>
        <v>5047.200000000001</v>
      </c>
      <c r="H196" s="15"/>
      <c r="I196" s="23">
        <f>SUM('[1]2012-2013'!$J$158)</f>
        <v>5047.200000000001</v>
      </c>
      <c r="J196" s="29"/>
      <c r="K196" s="23">
        <f>SUM(L196:M196)</f>
        <v>0</v>
      </c>
      <c r="L196" s="15"/>
      <c r="M196" s="24">
        <v>0</v>
      </c>
    </row>
    <row r="197" spans="1:13" ht="48.75" customHeight="1">
      <c r="A197" s="18" t="s">
        <v>100</v>
      </c>
      <c r="B197" s="19">
        <v>40</v>
      </c>
      <c r="C197" s="20">
        <v>9</v>
      </c>
      <c r="D197" s="20">
        <v>4</v>
      </c>
      <c r="E197" s="21">
        <v>5201802</v>
      </c>
      <c r="F197" s="22"/>
      <c r="G197" s="23">
        <f t="shared" si="33"/>
        <v>1063.6</v>
      </c>
      <c r="H197" s="23"/>
      <c r="I197" s="23">
        <f>SUM('[1]2012-2013'!$J$155)</f>
        <v>1063.6</v>
      </c>
      <c r="J197" s="26"/>
      <c r="K197" s="23">
        <f t="shared" si="32"/>
        <v>5998</v>
      </c>
      <c r="L197" s="23"/>
      <c r="M197" s="24">
        <f>SUM('[1]2012-2013'!$Q$155)</f>
        <v>5998</v>
      </c>
    </row>
    <row r="198" spans="1:13" ht="23.25" customHeight="1" hidden="1">
      <c r="A198" s="18"/>
      <c r="B198" s="19"/>
      <c r="C198" s="20"/>
      <c r="D198" s="20"/>
      <c r="E198" s="21"/>
      <c r="F198" s="22"/>
      <c r="G198" s="23"/>
      <c r="H198" s="31"/>
      <c r="I198" s="31"/>
      <c r="J198" s="34"/>
      <c r="K198" s="23"/>
      <c r="L198" s="31"/>
      <c r="M198" s="34"/>
    </row>
    <row r="199" spans="1:13" s="16" customFormat="1" ht="31.5" customHeight="1">
      <c r="A199" s="10" t="s">
        <v>186</v>
      </c>
      <c r="B199" s="11">
        <v>40</v>
      </c>
      <c r="C199" s="12">
        <v>9</v>
      </c>
      <c r="D199" s="12">
        <v>9</v>
      </c>
      <c r="E199" s="13"/>
      <c r="F199" s="14"/>
      <c r="G199" s="15">
        <f>SUM(H199:J199)</f>
        <v>93206</v>
      </c>
      <c r="H199" s="15">
        <f>SUM(H200)</f>
        <v>9321</v>
      </c>
      <c r="I199" s="15">
        <f>SUM(I200)</f>
        <v>83885</v>
      </c>
      <c r="J199" s="29"/>
      <c r="K199" s="15">
        <f>SUM(L199:N199)</f>
        <v>0</v>
      </c>
      <c r="L199" s="15">
        <f>SUM(L203)</f>
        <v>0</v>
      </c>
      <c r="M199" s="17">
        <f>SUM(M200)</f>
        <v>0</v>
      </c>
    </row>
    <row r="200" spans="1:13" ht="20.25" customHeight="1">
      <c r="A200" s="18" t="s">
        <v>149</v>
      </c>
      <c r="B200" s="19">
        <v>40</v>
      </c>
      <c r="C200" s="20">
        <v>9</v>
      </c>
      <c r="D200" s="20">
        <v>9</v>
      </c>
      <c r="E200" s="21">
        <v>5220000</v>
      </c>
      <c r="F200" s="22"/>
      <c r="G200" s="23">
        <f>SUM(H200:J200)</f>
        <v>93206</v>
      </c>
      <c r="H200" s="57">
        <f>SUM(H202)</f>
        <v>9321</v>
      </c>
      <c r="I200" s="23">
        <f>SUM(I202)</f>
        <v>83885</v>
      </c>
      <c r="J200" s="26"/>
      <c r="K200" s="23">
        <f>SUM(L200:N200)</f>
        <v>0</v>
      </c>
      <c r="L200" s="23">
        <f>SUM(L202)</f>
        <v>0</v>
      </c>
      <c r="M200" s="24">
        <f>SUM(M202)</f>
        <v>0</v>
      </c>
    </row>
    <row r="201" spans="1:13" ht="21.75" customHeight="1">
      <c r="A201" s="133" t="s">
        <v>185</v>
      </c>
      <c r="B201" s="96">
        <v>40</v>
      </c>
      <c r="C201" s="52">
        <v>9</v>
      </c>
      <c r="D201" s="52">
        <v>9</v>
      </c>
      <c r="E201" s="44">
        <v>5225800</v>
      </c>
      <c r="F201" s="45"/>
      <c r="G201" s="57">
        <f>SUM(H201:J201)</f>
        <v>93206</v>
      </c>
      <c r="H201" s="57">
        <f>SUM(H202)</f>
        <v>9321</v>
      </c>
      <c r="I201" s="57">
        <f>SUM(I202)</f>
        <v>83885</v>
      </c>
      <c r="J201" s="99"/>
      <c r="K201" s="57">
        <f>SUM(L201:N201)</f>
        <v>0</v>
      </c>
      <c r="L201" s="57"/>
      <c r="M201" s="54">
        <f>SUM(M202)</f>
        <v>0</v>
      </c>
    </row>
    <row r="202" spans="1:13" ht="31.5" customHeight="1">
      <c r="A202" s="133" t="s">
        <v>101</v>
      </c>
      <c r="B202" s="96">
        <v>40</v>
      </c>
      <c r="C202" s="52">
        <v>9</v>
      </c>
      <c r="D202" s="52">
        <v>9</v>
      </c>
      <c r="E202" s="44">
        <v>5225804</v>
      </c>
      <c r="F202" s="45">
        <v>3</v>
      </c>
      <c r="G202" s="57">
        <f>SUM(H202:J202)</f>
        <v>93206</v>
      </c>
      <c r="H202" s="57">
        <v>9321</v>
      </c>
      <c r="I202" s="57">
        <v>83885</v>
      </c>
      <c r="J202" s="54">
        <f>SUM('[2]Аналитич.табл.'!V249)</f>
        <v>0</v>
      </c>
      <c r="K202" s="57">
        <f>SUM(L202:N202)</f>
        <v>0</v>
      </c>
      <c r="L202" s="57"/>
      <c r="M202" s="54">
        <f>SUM('[1]2012-2013'!$Q$162)</f>
        <v>0</v>
      </c>
    </row>
    <row r="203" spans="1:13" ht="23.25" customHeight="1" hidden="1">
      <c r="A203" s="18" t="s">
        <v>57</v>
      </c>
      <c r="B203" s="19">
        <v>20</v>
      </c>
      <c r="C203" s="20">
        <v>9</v>
      </c>
      <c r="D203" s="20">
        <v>9</v>
      </c>
      <c r="E203" s="44">
        <v>7950000</v>
      </c>
      <c r="F203" s="45"/>
      <c r="G203" s="57">
        <f>SUM(H203:I203)</f>
        <v>0</v>
      </c>
      <c r="H203" s="57">
        <f>SUM(H205)</f>
        <v>0</v>
      </c>
      <c r="I203" s="57"/>
      <c r="J203" s="54"/>
      <c r="K203" s="57">
        <f>SUM(L203:M203)</f>
        <v>0</v>
      </c>
      <c r="L203" s="57">
        <f>SUM(L205)</f>
        <v>0</v>
      </c>
      <c r="M203" s="54"/>
    </row>
    <row r="204" spans="1:13" ht="23.25" customHeight="1" hidden="1">
      <c r="A204" s="133" t="s">
        <v>185</v>
      </c>
      <c r="B204" s="96">
        <v>20</v>
      </c>
      <c r="C204" s="52">
        <v>9</v>
      </c>
      <c r="D204" s="52">
        <v>9</v>
      </c>
      <c r="E204" s="44">
        <v>7950000</v>
      </c>
      <c r="F204" s="45">
        <v>500</v>
      </c>
      <c r="G204" s="57">
        <f>SUM(H204:I204)</f>
        <v>0</v>
      </c>
      <c r="H204" s="57">
        <f>SUM(H205)</f>
        <v>0</v>
      </c>
      <c r="I204" s="57"/>
      <c r="J204" s="54"/>
      <c r="K204" s="57">
        <f>SUM(L204:M204)</f>
        <v>0</v>
      </c>
      <c r="L204" s="57">
        <f>SUM(L205)</f>
        <v>0</v>
      </c>
      <c r="M204" s="54"/>
    </row>
    <row r="205" spans="1:13" ht="1.5" customHeight="1" hidden="1">
      <c r="A205" s="133" t="s">
        <v>101</v>
      </c>
      <c r="B205" s="96">
        <v>20</v>
      </c>
      <c r="C205" s="52">
        <v>9</v>
      </c>
      <c r="D205" s="52">
        <v>9</v>
      </c>
      <c r="E205" s="44">
        <v>7950000</v>
      </c>
      <c r="F205" s="45">
        <v>500</v>
      </c>
      <c r="G205" s="57">
        <f>SUM(H205:I205)</f>
        <v>0</v>
      </c>
      <c r="H205" s="57">
        <v>0</v>
      </c>
      <c r="I205" s="57"/>
      <c r="J205" s="54"/>
      <c r="K205" s="57">
        <f>SUM(L205:M205)</f>
        <v>0</v>
      </c>
      <c r="L205" s="57">
        <f>SUM('[1]2012-2013'!$P$162)</f>
        <v>0</v>
      </c>
      <c r="M205" s="54"/>
    </row>
    <row r="206" spans="1:13" s="16" customFormat="1" ht="26.25" customHeight="1">
      <c r="A206" s="10" t="s">
        <v>151</v>
      </c>
      <c r="B206" s="11">
        <v>40</v>
      </c>
      <c r="C206" s="12">
        <v>10</v>
      </c>
      <c r="D206" s="12"/>
      <c r="E206" s="13"/>
      <c r="F206" s="14"/>
      <c r="G206" s="15">
        <f>SUM(G207+G210+G213+G220+G227)</f>
        <v>111798.8</v>
      </c>
      <c r="H206" s="15">
        <f>SUM(H207+H210+H213+H220+H227)</f>
        <v>4058.4</v>
      </c>
      <c r="I206" s="15">
        <f>SUM(I207+I210+I213+I220+I227)</f>
        <v>107740.4</v>
      </c>
      <c r="J206" s="17">
        <f>SUM(J208+J210+J220+J227+J213)</f>
        <v>0</v>
      </c>
      <c r="K206" s="15">
        <f>SUM(K207+K210+K213+K220+K227)</f>
        <v>118504.2</v>
      </c>
      <c r="L206" s="15">
        <f>SUM(L207+L210+L213+L220+L227)</f>
        <v>4058.4</v>
      </c>
      <c r="M206" s="17">
        <f>SUM(M207+M210+M213+M220+M227)</f>
        <v>114445.8</v>
      </c>
    </row>
    <row r="207" spans="1:13" s="16" customFormat="1" ht="24" customHeight="1">
      <c r="A207" s="37" t="s">
        <v>161</v>
      </c>
      <c r="B207" s="38">
        <v>40</v>
      </c>
      <c r="C207" s="39">
        <v>10</v>
      </c>
      <c r="D207" s="39">
        <v>1</v>
      </c>
      <c r="E207" s="40"/>
      <c r="F207" s="41"/>
      <c r="G207" s="42">
        <f>SUM(G208)</f>
        <v>4058.4</v>
      </c>
      <c r="H207" s="42">
        <f aca="true" t="shared" si="34" ref="H207:M208">SUM(H208)</f>
        <v>4058.4</v>
      </c>
      <c r="I207" s="42">
        <f t="shared" si="34"/>
        <v>0</v>
      </c>
      <c r="J207" s="43">
        <f t="shared" si="34"/>
        <v>0</v>
      </c>
      <c r="K207" s="42">
        <f>SUM(K208)</f>
        <v>4058.4</v>
      </c>
      <c r="L207" s="42">
        <f t="shared" si="34"/>
        <v>4058.4</v>
      </c>
      <c r="M207" s="43">
        <f t="shared" si="34"/>
        <v>0</v>
      </c>
    </row>
    <row r="208" spans="1:13" ht="33" customHeight="1">
      <c r="A208" s="18" t="s">
        <v>102</v>
      </c>
      <c r="B208" s="19">
        <v>40</v>
      </c>
      <c r="C208" s="20">
        <v>10</v>
      </c>
      <c r="D208" s="20">
        <v>1</v>
      </c>
      <c r="E208" s="21">
        <v>4910100</v>
      </c>
      <c r="F208" s="22"/>
      <c r="G208" s="23">
        <f>SUM(G209)</f>
        <v>4058.4</v>
      </c>
      <c r="H208" s="23">
        <f t="shared" si="34"/>
        <v>4058.4</v>
      </c>
      <c r="I208" s="23">
        <f t="shared" si="34"/>
        <v>0</v>
      </c>
      <c r="J208" s="24">
        <f t="shared" si="34"/>
        <v>0</v>
      </c>
      <c r="K208" s="23">
        <f>SUM(K209)</f>
        <v>4058.4</v>
      </c>
      <c r="L208" s="23">
        <f t="shared" si="34"/>
        <v>4058.4</v>
      </c>
      <c r="M208" s="24">
        <f t="shared" si="34"/>
        <v>0</v>
      </c>
    </row>
    <row r="209" spans="1:13" ht="24" customHeight="1">
      <c r="A209" s="18" t="s">
        <v>148</v>
      </c>
      <c r="B209" s="19">
        <v>40</v>
      </c>
      <c r="C209" s="20">
        <v>10</v>
      </c>
      <c r="D209" s="20">
        <v>1</v>
      </c>
      <c r="E209" s="21">
        <v>4910100</v>
      </c>
      <c r="F209" s="22">
        <v>5</v>
      </c>
      <c r="G209" s="23">
        <f>SUM(H209:J209)</f>
        <v>4058.4</v>
      </c>
      <c r="H209" s="23">
        <f>SUM('[1]2012-2013'!$I$164)</f>
        <v>4058.4</v>
      </c>
      <c r="I209" s="23">
        <f>SUM('[2]Аналитич.табл.'!U263)</f>
        <v>0</v>
      </c>
      <c r="J209" s="24">
        <f>SUM('[2]Аналитич.табл.'!V263)</f>
        <v>0</v>
      </c>
      <c r="K209" s="23">
        <f>SUM(L209:N209)</f>
        <v>4058.4</v>
      </c>
      <c r="L209" s="23">
        <f>SUM('[1]2012-2013'!$P$164)</f>
        <v>4058.4</v>
      </c>
      <c r="M209" s="24">
        <v>0</v>
      </c>
    </row>
    <row r="210" spans="1:13" ht="23.25" customHeight="1">
      <c r="A210" s="27" t="s">
        <v>1</v>
      </c>
      <c r="B210" s="11">
        <v>40</v>
      </c>
      <c r="C210" s="12">
        <v>10</v>
      </c>
      <c r="D210" s="12">
        <v>2</v>
      </c>
      <c r="E210" s="13"/>
      <c r="F210" s="14"/>
      <c r="G210" s="15">
        <f aca="true" t="shared" si="35" ref="G210:M211">SUM(G211)</f>
        <v>0</v>
      </c>
      <c r="H210" s="15">
        <f t="shared" si="35"/>
        <v>0</v>
      </c>
      <c r="I210" s="15">
        <f t="shared" si="35"/>
        <v>0</v>
      </c>
      <c r="J210" s="17">
        <f t="shared" si="35"/>
        <v>0</v>
      </c>
      <c r="K210" s="15">
        <f t="shared" si="35"/>
        <v>0</v>
      </c>
      <c r="L210" s="15">
        <f t="shared" si="35"/>
        <v>0</v>
      </c>
      <c r="M210" s="17">
        <f t="shared" si="35"/>
        <v>0</v>
      </c>
    </row>
    <row r="211" spans="1:13" ht="21.75" customHeight="1">
      <c r="A211" s="30" t="s">
        <v>0</v>
      </c>
      <c r="B211" s="19">
        <v>40</v>
      </c>
      <c r="C211" s="20">
        <v>10</v>
      </c>
      <c r="D211" s="20">
        <v>2</v>
      </c>
      <c r="E211" s="21">
        <v>5070000</v>
      </c>
      <c r="F211" s="22"/>
      <c r="G211" s="23">
        <f>SUM(G212)</f>
        <v>0</v>
      </c>
      <c r="H211" s="23">
        <f>SUM(H212)</f>
        <v>0</v>
      </c>
      <c r="I211" s="23">
        <f t="shared" si="35"/>
        <v>0</v>
      </c>
      <c r="J211" s="24">
        <f t="shared" si="35"/>
        <v>0</v>
      </c>
      <c r="K211" s="23">
        <f>SUM(K212)</f>
        <v>0</v>
      </c>
      <c r="L211" s="23">
        <f>SUM(L212)</f>
        <v>0</v>
      </c>
      <c r="M211" s="24">
        <f t="shared" si="35"/>
        <v>0</v>
      </c>
    </row>
    <row r="212" spans="1:13" ht="23.25" customHeight="1">
      <c r="A212" s="30" t="s">
        <v>164</v>
      </c>
      <c r="B212" s="19">
        <v>40</v>
      </c>
      <c r="C212" s="20">
        <v>10</v>
      </c>
      <c r="D212" s="20">
        <v>2</v>
      </c>
      <c r="E212" s="21">
        <v>5079900</v>
      </c>
      <c r="F212" s="22">
        <v>1</v>
      </c>
      <c r="G212" s="23">
        <f>SUM(H212:J212)</f>
        <v>0</v>
      </c>
      <c r="H212" s="23">
        <v>0</v>
      </c>
      <c r="I212" s="23">
        <f>SUM('[2]Аналитич.табл.'!U265)</f>
        <v>0</v>
      </c>
      <c r="J212" s="24"/>
      <c r="K212" s="23">
        <f>SUM(L212:N212)</f>
        <v>0</v>
      </c>
      <c r="L212" s="23">
        <v>0</v>
      </c>
      <c r="M212" s="24">
        <v>0</v>
      </c>
    </row>
    <row r="213" spans="1:13" ht="20.25" customHeight="1">
      <c r="A213" s="10" t="s">
        <v>150</v>
      </c>
      <c r="B213" s="11">
        <v>40</v>
      </c>
      <c r="C213" s="12">
        <v>10</v>
      </c>
      <c r="D213" s="12">
        <v>3</v>
      </c>
      <c r="E213" s="13"/>
      <c r="F213" s="14"/>
      <c r="G213" s="15">
        <f aca="true" t="shared" si="36" ref="G213:M213">SUM(G215+G216)</f>
        <v>29813.6</v>
      </c>
      <c r="H213" s="15">
        <f t="shared" si="36"/>
        <v>0</v>
      </c>
      <c r="I213" s="15">
        <f t="shared" si="36"/>
        <v>29813.6</v>
      </c>
      <c r="J213" s="15">
        <f t="shared" si="36"/>
        <v>0</v>
      </c>
      <c r="K213" s="15">
        <f t="shared" si="36"/>
        <v>30714.3</v>
      </c>
      <c r="L213" s="15">
        <f t="shared" si="36"/>
        <v>0</v>
      </c>
      <c r="M213" s="17">
        <f t="shared" si="36"/>
        <v>30714.3</v>
      </c>
    </row>
    <row r="214" spans="1:13" s="16" customFormat="1" ht="82.5" customHeight="1">
      <c r="A214" s="18" t="s">
        <v>103</v>
      </c>
      <c r="B214" s="19">
        <v>40</v>
      </c>
      <c r="C214" s="20">
        <v>10</v>
      </c>
      <c r="D214" s="20">
        <v>3</v>
      </c>
      <c r="E214" s="44">
        <v>5057700</v>
      </c>
      <c r="F214" s="45"/>
      <c r="G214" s="23">
        <f>SUM(G215)</f>
        <v>800</v>
      </c>
      <c r="H214" s="23">
        <f>SUM(H215)</f>
        <v>0</v>
      </c>
      <c r="I214" s="23">
        <f>SUM(I215)</f>
        <v>800</v>
      </c>
      <c r="J214" s="17"/>
      <c r="K214" s="23">
        <f>SUM(K215)</f>
        <v>815</v>
      </c>
      <c r="L214" s="23">
        <f>SUM(L215)</f>
        <v>0</v>
      </c>
      <c r="M214" s="24">
        <f>SUM(M215)</f>
        <v>815</v>
      </c>
    </row>
    <row r="215" spans="1:13" ht="49.5" customHeight="1">
      <c r="A215" s="130" t="s">
        <v>104</v>
      </c>
      <c r="B215" s="19">
        <v>40</v>
      </c>
      <c r="C215" s="20">
        <v>10</v>
      </c>
      <c r="D215" s="20">
        <v>3</v>
      </c>
      <c r="E215" s="21">
        <v>5057701</v>
      </c>
      <c r="F215" s="22">
        <v>5</v>
      </c>
      <c r="G215" s="23">
        <f>SUM(H215:J215)</f>
        <v>800</v>
      </c>
      <c r="H215" s="23">
        <v>0</v>
      </c>
      <c r="I215" s="23">
        <f>SUM('[1]2012-2013'!$J$178)</f>
        <v>800</v>
      </c>
      <c r="J215" s="24"/>
      <c r="K215" s="23">
        <f>SUM(L215:N215)</f>
        <v>815</v>
      </c>
      <c r="L215" s="23">
        <v>0</v>
      </c>
      <c r="M215" s="24">
        <f>SUM('[1]2012-2013'!$Q$178)</f>
        <v>815</v>
      </c>
    </row>
    <row r="216" spans="1:13" ht="21" customHeight="1">
      <c r="A216" s="30" t="s">
        <v>217</v>
      </c>
      <c r="B216" s="19">
        <v>40</v>
      </c>
      <c r="C216" s="20">
        <v>10</v>
      </c>
      <c r="D216" s="20">
        <v>3</v>
      </c>
      <c r="E216" s="21">
        <v>5210200</v>
      </c>
      <c r="F216" s="22"/>
      <c r="G216" s="23">
        <f>SUM(H216:I216)</f>
        <v>29013.6</v>
      </c>
      <c r="H216" s="23">
        <f>SUM(H217:H218)</f>
        <v>0</v>
      </c>
      <c r="I216" s="23">
        <f>SUM(I217:I218)</f>
        <v>29013.6</v>
      </c>
      <c r="J216" s="23"/>
      <c r="K216" s="23">
        <f>SUM(L216:M216)</f>
        <v>29899.3</v>
      </c>
      <c r="L216" s="23">
        <f>SUM(L217:L218)</f>
        <v>0</v>
      </c>
      <c r="M216" s="24">
        <f>SUM(M217:M218)</f>
        <v>29899.3</v>
      </c>
    </row>
    <row r="217" spans="1:13" ht="21.75" customHeight="1">
      <c r="A217" s="131" t="s">
        <v>105</v>
      </c>
      <c r="B217" s="19">
        <v>40</v>
      </c>
      <c r="C217" s="20">
        <v>10</v>
      </c>
      <c r="D217" s="20">
        <v>3</v>
      </c>
      <c r="E217" s="21">
        <v>5210202</v>
      </c>
      <c r="F217" s="22">
        <v>9</v>
      </c>
      <c r="G217" s="23">
        <f>SUM(H217:I217)</f>
        <v>14755.2</v>
      </c>
      <c r="H217" s="23">
        <v>0</v>
      </c>
      <c r="I217" s="23">
        <f>SUM('[1]2012-2013'!$J$170)</f>
        <v>14755.2</v>
      </c>
      <c r="J217" s="23"/>
      <c r="K217" s="23">
        <f>SUM(L217:M217)</f>
        <v>15640.9</v>
      </c>
      <c r="L217" s="23">
        <v>0</v>
      </c>
      <c r="M217" s="24">
        <f>SUM('[1]2012-2013'!$Q$170)</f>
        <v>15640.9</v>
      </c>
    </row>
    <row r="218" spans="1:13" ht="33" customHeight="1">
      <c r="A218" s="131" t="s">
        <v>106</v>
      </c>
      <c r="B218" s="19">
        <v>40</v>
      </c>
      <c r="C218" s="20">
        <v>10</v>
      </c>
      <c r="D218" s="20">
        <v>3</v>
      </c>
      <c r="E218" s="21">
        <v>5210203</v>
      </c>
      <c r="F218" s="22">
        <v>9</v>
      </c>
      <c r="G218" s="23">
        <f>SUM(H218:I218)</f>
        <v>14258.4</v>
      </c>
      <c r="H218" s="23">
        <v>0</v>
      </c>
      <c r="I218" s="23">
        <f>SUM('[1]2012-2013'!$J$171)</f>
        <v>14258.4</v>
      </c>
      <c r="J218" s="46"/>
      <c r="K218" s="23">
        <f>SUM(L218:M218)</f>
        <v>14258.4</v>
      </c>
      <c r="L218" s="23">
        <v>0</v>
      </c>
      <c r="M218" s="24">
        <f>SUM('[1]2012-2013'!$Q$171)</f>
        <v>14258.4</v>
      </c>
    </row>
    <row r="219" spans="1:13" ht="21" customHeight="1" hidden="1">
      <c r="A219" s="30"/>
      <c r="B219" s="19"/>
      <c r="C219" s="20"/>
      <c r="D219" s="20"/>
      <c r="E219" s="21"/>
      <c r="F219" s="22"/>
      <c r="G219" s="23"/>
      <c r="H219" s="23"/>
      <c r="I219" s="23"/>
      <c r="J219" s="24"/>
      <c r="K219" s="23"/>
      <c r="L219" s="23"/>
      <c r="M219" s="24"/>
    </row>
    <row r="220" spans="1:13" s="16" customFormat="1" ht="21.75" customHeight="1">
      <c r="A220" s="10" t="s">
        <v>183</v>
      </c>
      <c r="B220" s="11">
        <v>40</v>
      </c>
      <c r="C220" s="12">
        <v>10</v>
      </c>
      <c r="D220" s="12">
        <v>4</v>
      </c>
      <c r="E220" s="13"/>
      <c r="F220" s="14"/>
      <c r="G220" s="15">
        <f>SUM(G221+G225+G223)</f>
        <v>66717.8</v>
      </c>
      <c r="H220" s="15">
        <f>SUM(H221+H225+H223)</f>
        <v>0</v>
      </c>
      <c r="I220" s="15">
        <f>SUM(I221+I225)</f>
        <v>66717.8</v>
      </c>
      <c r="J220" s="17"/>
      <c r="K220" s="15">
        <f>SUM(K221+K225+K223)</f>
        <v>72522.5</v>
      </c>
      <c r="L220" s="15">
        <f>SUM(L221+L225+L223)</f>
        <v>0</v>
      </c>
      <c r="M220" s="17">
        <f>SUM(M221+M225)</f>
        <v>72522.5</v>
      </c>
    </row>
    <row r="221" spans="1:13" s="16" customFormat="1" ht="21.75" customHeight="1">
      <c r="A221" s="30" t="s">
        <v>169</v>
      </c>
      <c r="B221" s="19">
        <v>40</v>
      </c>
      <c r="C221" s="20">
        <v>10</v>
      </c>
      <c r="D221" s="20">
        <v>4</v>
      </c>
      <c r="E221" s="21">
        <v>5050000</v>
      </c>
      <c r="F221" s="22"/>
      <c r="G221" s="23">
        <f aca="true" t="shared" si="37" ref="G221:M221">SUM(G222)</f>
        <v>685.2</v>
      </c>
      <c r="H221" s="23">
        <f t="shared" si="37"/>
        <v>0</v>
      </c>
      <c r="I221" s="23">
        <f t="shared" si="37"/>
        <v>685.2</v>
      </c>
      <c r="J221" s="24">
        <f t="shared" si="37"/>
        <v>0</v>
      </c>
      <c r="K221" s="23">
        <f t="shared" si="37"/>
        <v>747.9</v>
      </c>
      <c r="L221" s="23">
        <f t="shared" si="37"/>
        <v>0</v>
      </c>
      <c r="M221" s="24">
        <f t="shared" si="37"/>
        <v>747.9</v>
      </c>
    </row>
    <row r="222" spans="1:13" s="16" customFormat="1" ht="21.75" customHeight="1">
      <c r="A222" s="30" t="s">
        <v>148</v>
      </c>
      <c r="B222" s="19">
        <v>40</v>
      </c>
      <c r="C222" s="20">
        <v>10</v>
      </c>
      <c r="D222" s="20">
        <v>4</v>
      </c>
      <c r="E222" s="21">
        <v>5050502</v>
      </c>
      <c r="F222" s="22">
        <v>5</v>
      </c>
      <c r="G222" s="23">
        <f>SUM(H222:J222)</f>
        <v>685.2</v>
      </c>
      <c r="H222" s="23">
        <f>SUM('[2]Аналитич.табл.'!T287)</f>
        <v>0</v>
      </c>
      <c r="I222" s="23">
        <f>SUM('[1]2012-2013'!$J$183)</f>
        <v>685.2</v>
      </c>
      <c r="J222" s="24">
        <f>SUM('[2]Аналитич.табл.'!V287)</f>
        <v>0</v>
      </c>
      <c r="K222" s="23">
        <f>SUM(L222:N222)</f>
        <v>747.9</v>
      </c>
      <c r="L222" s="23">
        <v>0</v>
      </c>
      <c r="M222" s="24">
        <f>SUM('[1]2012-2013'!$Q$183)</f>
        <v>747.9</v>
      </c>
    </row>
    <row r="223" spans="1:13" s="16" customFormat="1" ht="32.25" customHeight="1" hidden="1">
      <c r="A223" s="30" t="s">
        <v>218</v>
      </c>
      <c r="B223" s="19">
        <v>20</v>
      </c>
      <c r="C223" s="20">
        <v>10</v>
      </c>
      <c r="D223" s="20">
        <v>4</v>
      </c>
      <c r="E223" s="21">
        <v>5140000</v>
      </c>
      <c r="F223" s="22"/>
      <c r="G223" s="23">
        <f>SUM(G224)</f>
        <v>0</v>
      </c>
      <c r="H223" s="23">
        <f>SUM(H224)</f>
        <v>0</v>
      </c>
      <c r="I223" s="23">
        <f>SUM(I224)</f>
        <v>0</v>
      </c>
      <c r="J223" s="24"/>
      <c r="K223" s="23">
        <f>SUM(K224)</f>
        <v>0</v>
      </c>
      <c r="L223" s="23">
        <f>SUM(L224)</f>
        <v>0</v>
      </c>
      <c r="M223" s="24">
        <f>SUM(M224)</f>
        <v>0</v>
      </c>
    </row>
    <row r="224" spans="1:13" s="16" customFormat="1" ht="21.75" customHeight="1" hidden="1">
      <c r="A224" s="30"/>
      <c r="B224" s="19"/>
      <c r="C224" s="20"/>
      <c r="D224" s="20"/>
      <c r="E224" s="21"/>
      <c r="F224" s="22"/>
      <c r="G224" s="23"/>
      <c r="H224" s="23"/>
      <c r="I224" s="23"/>
      <c r="J224" s="24"/>
      <c r="K224" s="23"/>
      <c r="L224" s="23"/>
      <c r="M224" s="24"/>
    </row>
    <row r="225" spans="1:13" s="47" customFormat="1" ht="33" customHeight="1">
      <c r="A225" s="30" t="s">
        <v>107</v>
      </c>
      <c r="B225" s="19">
        <v>40</v>
      </c>
      <c r="C225" s="20">
        <v>10</v>
      </c>
      <c r="D225" s="20">
        <v>4</v>
      </c>
      <c r="E225" s="21">
        <v>5201300</v>
      </c>
      <c r="F225" s="22"/>
      <c r="G225" s="23">
        <f>SUM(H225:I225)</f>
        <v>66032.6</v>
      </c>
      <c r="H225" s="23">
        <f aca="true" t="shared" si="38" ref="H225:M225">SUM(H226)</f>
        <v>0</v>
      </c>
      <c r="I225" s="23">
        <f t="shared" si="38"/>
        <v>66032.6</v>
      </c>
      <c r="J225" s="24" t="e">
        <f t="shared" si="38"/>
        <v>#REF!</v>
      </c>
      <c r="K225" s="23">
        <f t="shared" si="38"/>
        <v>71774.6</v>
      </c>
      <c r="L225" s="23">
        <f t="shared" si="38"/>
        <v>0</v>
      </c>
      <c r="M225" s="24">
        <f t="shared" si="38"/>
        <v>71774.6</v>
      </c>
    </row>
    <row r="226" spans="1:13" ht="49.5" customHeight="1">
      <c r="A226" s="131" t="s">
        <v>108</v>
      </c>
      <c r="B226" s="19">
        <v>40</v>
      </c>
      <c r="C226" s="20">
        <v>10</v>
      </c>
      <c r="D226" s="20">
        <v>4</v>
      </c>
      <c r="E226" s="21">
        <v>5201313</v>
      </c>
      <c r="F226" s="22">
        <v>5</v>
      </c>
      <c r="G226" s="23">
        <f>SUM(H226:I226)</f>
        <v>66032.6</v>
      </c>
      <c r="H226" s="23">
        <v>0</v>
      </c>
      <c r="I226" s="23">
        <f>SUM('[1]2012-2013'!$J$184)</f>
        <v>66032.6</v>
      </c>
      <c r="J226" s="24" t="e">
        <f>SUM('[2]Аналитич.табл.'!I289)</f>
        <v>#REF!</v>
      </c>
      <c r="K226" s="23">
        <f>SUM(L226:N226)</f>
        <v>71774.6</v>
      </c>
      <c r="L226" s="23">
        <v>0</v>
      </c>
      <c r="M226" s="24">
        <f>SUM('[1]2012-2013'!$Q$184)</f>
        <v>71774.6</v>
      </c>
    </row>
    <row r="227" spans="1:13" ht="23.25" customHeight="1">
      <c r="A227" s="27" t="s">
        <v>168</v>
      </c>
      <c r="B227" s="11">
        <v>40</v>
      </c>
      <c r="C227" s="12">
        <v>10</v>
      </c>
      <c r="D227" s="12">
        <v>6</v>
      </c>
      <c r="E227" s="21"/>
      <c r="F227" s="22"/>
      <c r="G227" s="15">
        <f aca="true" t="shared" si="39" ref="G227:M227">SUM(G228)</f>
        <v>11209</v>
      </c>
      <c r="H227" s="15">
        <f t="shared" si="39"/>
        <v>0</v>
      </c>
      <c r="I227" s="15">
        <f t="shared" si="39"/>
        <v>11209</v>
      </c>
      <c r="J227" s="17">
        <f t="shared" si="39"/>
        <v>0</v>
      </c>
      <c r="K227" s="15">
        <f t="shared" si="39"/>
        <v>11209</v>
      </c>
      <c r="L227" s="15">
        <f t="shared" si="39"/>
        <v>0</v>
      </c>
      <c r="M227" s="17">
        <f t="shared" si="39"/>
        <v>11209</v>
      </c>
    </row>
    <row r="228" spans="1:13" ht="18.75" customHeight="1">
      <c r="A228" s="18" t="s">
        <v>153</v>
      </c>
      <c r="B228" s="19">
        <v>40</v>
      </c>
      <c r="C228" s="20">
        <v>10</v>
      </c>
      <c r="D228" s="20">
        <v>6</v>
      </c>
      <c r="E228" s="21">
        <v>20400</v>
      </c>
      <c r="F228" s="22"/>
      <c r="G228" s="23">
        <f>SUM(H228:J228)</f>
        <v>11209</v>
      </c>
      <c r="H228" s="23">
        <f>SUM(H229)</f>
        <v>0</v>
      </c>
      <c r="I228" s="23">
        <f>SUM(I229)</f>
        <v>11209</v>
      </c>
      <c r="J228" s="24">
        <f>SUM(J229)</f>
        <v>0</v>
      </c>
      <c r="K228" s="23">
        <f>SUM(L228:N228)</f>
        <v>11209</v>
      </c>
      <c r="L228" s="23">
        <f>SUM(L229)</f>
        <v>0</v>
      </c>
      <c r="M228" s="24">
        <f>SUM(M229)</f>
        <v>11209</v>
      </c>
    </row>
    <row r="229" spans="1:13" ht="21" customHeight="1">
      <c r="A229" s="18" t="s">
        <v>36</v>
      </c>
      <c r="B229" s="19">
        <v>40</v>
      </c>
      <c r="C229" s="20">
        <v>10</v>
      </c>
      <c r="D229" s="20">
        <v>6</v>
      </c>
      <c r="E229" s="21">
        <v>20400</v>
      </c>
      <c r="F229" s="22">
        <v>500</v>
      </c>
      <c r="G229" s="23">
        <f>SUM(H229:J229)</f>
        <v>11209</v>
      </c>
      <c r="H229" s="23">
        <v>0</v>
      </c>
      <c r="I229" s="23">
        <f>SUM('[1]2012-2013'!$J$187)</f>
        <v>11209</v>
      </c>
      <c r="J229" s="24">
        <f>SUM('[2]Аналитич.табл.'!I291)</f>
        <v>0</v>
      </c>
      <c r="K229" s="23">
        <f>SUM(L229:N229)</f>
        <v>11209</v>
      </c>
      <c r="L229" s="23">
        <v>0</v>
      </c>
      <c r="M229" s="24">
        <f>SUM('[1]2012-2013'!$Q$187)</f>
        <v>11209</v>
      </c>
    </row>
    <row r="230" spans="1:13" s="16" customFormat="1" ht="24.75" customHeight="1">
      <c r="A230" s="10" t="s">
        <v>182</v>
      </c>
      <c r="B230" s="11">
        <v>40</v>
      </c>
      <c r="C230" s="12">
        <v>11</v>
      </c>
      <c r="D230" s="12">
        <v>2</v>
      </c>
      <c r="E230" s="48"/>
      <c r="F230" s="49"/>
      <c r="G230" s="50">
        <f>SUM(H230:I230)</f>
        <v>11955.1</v>
      </c>
      <c r="H230" s="50">
        <f>SUM(H231+H233)</f>
        <v>1198</v>
      </c>
      <c r="I230" s="50">
        <f>SUM(I231+I233)</f>
        <v>10757.1</v>
      </c>
      <c r="J230" s="51"/>
      <c r="K230" s="50">
        <f>SUM(L230:M230)</f>
        <v>11808</v>
      </c>
      <c r="L230" s="50">
        <f>SUM(L231+L233)</f>
        <v>1183</v>
      </c>
      <c r="M230" s="134">
        <f>SUM(M231+M233)</f>
        <v>10625</v>
      </c>
    </row>
    <row r="231" spans="1:13" ht="21.75" customHeight="1">
      <c r="A231" s="18" t="s">
        <v>149</v>
      </c>
      <c r="B231" s="19">
        <v>40</v>
      </c>
      <c r="C231" s="52">
        <v>11</v>
      </c>
      <c r="D231" s="52">
        <v>2</v>
      </c>
      <c r="E231" s="44">
        <v>5220000</v>
      </c>
      <c r="F231" s="45"/>
      <c r="G231" s="53">
        <f>SUM(H231:I231)</f>
        <v>11955.1</v>
      </c>
      <c r="H231" s="53">
        <f>SUM(H232)</f>
        <v>1198</v>
      </c>
      <c r="I231" s="53">
        <f>SUM(I232)</f>
        <v>10757.1</v>
      </c>
      <c r="J231" s="54"/>
      <c r="K231" s="53">
        <f>SUM(L231:M231)</f>
        <v>11808</v>
      </c>
      <c r="L231" s="53">
        <f>SUM(L232)</f>
        <v>1183</v>
      </c>
      <c r="M231" s="135">
        <f>SUM(M232)</f>
        <v>10625</v>
      </c>
    </row>
    <row r="232" spans="1:13" ht="31.5" customHeight="1">
      <c r="A232" s="131" t="s">
        <v>181</v>
      </c>
      <c r="B232" s="19">
        <v>40</v>
      </c>
      <c r="C232" s="52">
        <v>11</v>
      </c>
      <c r="D232" s="52">
        <v>2</v>
      </c>
      <c r="E232" s="44">
        <v>5223500</v>
      </c>
      <c r="F232" s="45">
        <v>3</v>
      </c>
      <c r="G232" s="53">
        <f>SUM(H232:I232)</f>
        <v>11955.1</v>
      </c>
      <c r="H232" s="53">
        <f>SUM('[1]2012-2013'!$I$197)</f>
        <v>1198</v>
      </c>
      <c r="I232" s="53">
        <v>10757.1</v>
      </c>
      <c r="J232" s="54"/>
      <c r="K232" s="53">
        <f>SUM(L232:M232)</f>
        <v>11808</v>
      </c>
      <c r="L232" s="53">
        <f>SUM('[1]2012-2013'!$P$197)</f>
        <v>1183</v>
      </c>
      <c r="M232" s="135">
        <v>10625</v>
      </c>
    </row>
    <row r="233" spans="1:13" ht="20.25" customHeight="1" hidden="1">
      <c r="A233" s="18" t="s">
        <v>57</v>
      </c>
      <c r="B233" s="19">
        <v>20</v>
      </c>
      <c r="C233" s="52">
        <v>11</v>
      </c>
      <c r="D233" s="52">
        <v>2</v>
      </c>
      <c r="E233" s="44">
        <v>7950000</v>
      </c>
      <c r="F233" s="45"/>
      <c r="G233" s="53">
        <f>SUM(H233:I233)</f>
        <v>0</v>
      </c>
      <c r="H233" s="53">
        <f>SUM(H234)</f>
        <v>0</v>
      </c>
      <c r="I233" s="53">
        <v>0</v>
      </c>
      <c r="J233" s="54"/>
      <c r="K233" s="53">
        <f>SUM(L233:M233)</f>
        <v>0</v>
      </c>
      <c r="L233" s="53">
        <f>SUM(L234)</f>
        <v>0</v>
      </c>
      <c r="M233" s="135">
        <v>0</v>
      </c>
    </row>
    <row r="234" spans="1:13" ht="30.75" customHeight="1" hidden="1">
      <c r="A234" s="131" t="s">
        <v>181</v>
      </c>
      <c r="B234" s="19">
        <v>20</v>
      </c>
      <c r="C234" s="52">
        <v>11</v>
      </c>
      <c r="D234" s="52">
        <v>2</v>
      </c>
      <c r="E234" s="44">
        <v>795000</v>
      </c>
      <c r="F234" s="45"/>
      <c r="G234" s="53">
        <f>SUM(H234:I234)</f>
        <v>0</v>
      </c>
      <c r="H234" s="53">
        <v>0</v>
      </c>
      <c r="I234" s="53">
        <v>0</v>
      </c>
      <c r="J234" s="54"/>
      <c r="K234" s="53">
        <f>SUM(L234:M234)</f>
        <v>0</v>
      </c>
      <c r="L234" s="53">
        <v>0</v>
      </c>
      <c r="M234" s="135">
        <v>0</v>
      </c>
    </row>
    <row r="235" spans="1:13" s="16" customFormat="1" ht="24" customHeight="1">
      <c r="A235" s="27" t="s">
        <v>9</v>
      </c>
      <c r="B235" s="11">
        <v>40</v>
      </c>
      <c r="C235" s="12">
        <v>12</v>
      </c>
      <c r="D235" s="12">
        <v>2</v>
      </c>
      <c r="E235" s="13"/>
      <c r="F235" s="14"/>
      <c r="G235" s="15">
        <f aca="true" t="shared" si="40" ref="G235:M236">SUM(G236)</f>
        <v>5540.7</v>
      </c>
      <c r="H235" s="15">
        <f t="shared" si="40"/>
        <v>5540.7</v>
      </c>
      <c r="I235" s="15">
        <f t="shared" si="40"/>
        <v>0</v>
      </c>
      <c r="J235" s="17">
        <f t="shared" si="40"/>
        <v>0</v>
      </c>
      <c r="K235" s="15">
        <f t="shared" si="40"/>
        <v>5540.7</v>
      </c>
      <c r="L235" s="15">
        <f t="shared" si="40"/>
        <v>5540.7</v>
      </c>
      <c r="M235" s="17">
        <f t="shared" si="40"/>
        <v>0</v>
      </c>
    </row>
    <row r="236" spans="1:13" ht="39" customHeight="1">
      <c r="A236" s="30" t="s">
        <v>109</v>
      </c>
      <c r="B236" s="19">
        <v>40</v>
      </c>
      <c r="C236" s="20">
        <v>12</v>
      </c>
      <c r="D236" s="20">
        <v>2</v>
      </c>
      <c r="E236" s="21">
        <v>4579900</v>
      </c>
      <c r="F236" s="22"/>
      <c r="G236" s="23">
        <f t="shared" si="40"/>
        <v>5540.7</v>
      </c>
      <c r="H236" s="23">
        <f t="shared" si="40"/>
        <v>5540.7</v>
      </c>
      <c r="I236" s="23">
        <f t="shared" si="40"/>
        <v>0</v>
      </c>
      <c r="J236" s="24">
        <f t="shared" si="40"/>
        <v>0</v>
      </c>
      <c r="K236" s="23">
        <f t="shared" si="40"/>
        <v>5540.7</v>
      </c>
      <c r="L236" s="23">
        <f t="shared" si="40"/>
        <v>5540.7</v>
      </c>
      <c r="M236" s="24">
        <f t="shared" si="40"/>
        <v>0</v>
      </c>
    </row>
    <row r="237" spans="1:13" ht="35.25" customHeight="1">
      <c r="A237" s="30" t="s">
        <v>12</v>
      </c>
      <c r="B237" s="19">
        <v>40</v>
      </c>
      <c r="C237" s="20">
        <v>12</v>
      </c>
      <c r="D237" s="20">
        <v>2</v>
      </c>
      <c r="E237" s="21">
        <v>4579900</v>
      </c>
      <c r="F237" s="22">
        <v>1</v>
      </c>
      <c r="G237" s="23">
        <f>SUM(H237:J237)</f>
        <v>5540.7</v>
      </c>
      <c r="H237" s="31">
        <f>SUM('[1]2012-2013'!$I$203)</f>
        <v>5540.7</v>
      </c>
      <c r="I237" s="31">
        <f>SUM('[2]Аналитич.табл.'!U234)</f>
        <v>0</v>
      </c>
      <c r="J237" s="34"/>
      <c r="K237" s="23">
        <f>SUM(L237:N237)</f>
        <v>5540.7</v>
      </c>
      <c r="L237" s="31">
        <f>SUM('[1]2012-2013'!$P$203)</f>
        <v>5540.7</v>
      </c>
      <c r="M237" s="34">
        <v>0</v>
      </c>
    </row>
    <row r="238" spans="1:13" s="16" customFormat="1" ht="18.75" customHeight="1">
      <c r="A238" s="100" t="s">
        <v>110</v>
      </c>
      <c r="B238" s="11">
        <v>70</v>
      </c>
      <c r="C238" s="12"/>
      <c r="D238" s="12"/>
      <c r="E238" s="13"/>
      <c r="F238" s="14"/>
      <c r="G238" s="15">
        <f>SUM(G239+G248+G275+G256+G269+G265)</f>
        <v>76197.5</v>
      </c>
      <c r="H238" s="15">
        <f>SUM(H239+H248+H275)</f>
        <v>36501</v>
      </c>
      <c r="I238" s="15">
        <f>SUM(I239+I248+I275)</f>
        <v>39696.5</v>
      </c>
      <c r="J238" s="15">
        <f>SUM(J239+J248+J275+J256+J269+J265)</f>
        <v>0</v>
      </c>
      <c r="K238" s="15">
        <f>SUM(L238:M238)</f>
        <v>66228</v>
      </c>
      <c r="L238" s="15">
        <f>SUM(L239+L248+L275)</f>
        <v>35636</v>
      </c>
      <c r="M238" s="17">
        <f>SUM(M239+M248+M275)</f>
        <v>30592</v>
      </c>
    </row>
    <row r="239" spans="1:13" s="16" customFormat="1" ht="18" customHeight="1">
      <c r="A239" s="100" t="s">
        <v>160</v>
      </c>
      <c r="B239" s="11">
        <v>70</v>
      </c>
      <c r="C239" s="12">
        <v>1</v>
      </c>
      <c r="D239" s="12"/>
      <c r="E239" s="13"/>
      <c r="F239" s="14"/>
      <c r="G239" s="15">
        <f>SUM(H239:J239)</f>
        <v>31384</v>
      </c>
      <c r="H239" s="15">
        <f>SUM(H240)</f>
        <v>31384</v>
      </c>
      <c r="I239" s="15">
        <f>SUM(I240)</f>
        <v>0</v>
      </c>
      <c r="J239" s="17">
        <f>SUM(J240)</f>
        <v>0</v>
      </c>
      <c r="K239" s="15">
        <f>SUM(L239:N239)</f>
        <v>31384</v>
      </c>
      <c r="L239" s="15">
        <f>SUM(L240)</f>
        <v>31384</v>
      </c>
      <c r="M239" s="17">
        <f>SUM(M240)</f>
        <v>0</v>
      </c>
    </row>
    <row r="240" spans="1:13" s="16" customFormat="1" ht="20.25" customHeight="1">
      <c r="A240" s="100" t="s">
        <v>159</v>
      </c>
      <c r="B240" s="11">
        <v>70</v>
      </c>
      <c r="C240" s="12">
        <v>1</v>
      </c>
      <c r="D240" s="12">
        <v>13</v>
      </c>
      <c r="E240" s="13"/>
      <c r="F240" s="14"/>
      <c r="G240" s="15">
        <f>SUM(H240:J240)</f>
        <v>31384</v>
      </c>
      <c r="H240" s="15">
        <f>SUM(H241+H243)</f>
        <v>31384</v>
      </c>
      <c r="I240" s="15">
        <f>SUM(I241+I243)</f>
        <v>0</v>
      </c>
      <c r="J240" s="17">
        <f>SUM(J241+J243)</f>
        <v>0</v>
      </c>
      <c r="K240" s="15">
        <f>SUM(L240:N240)</f>
        <v>31384</v>
      </c>
      <c r="L240" s="15">
        <f>SUM(L241+L243)</f>
        <v>31384</v>
      </c>
      <c r="M240" s="17">
        <f>SUM(M241+M243)</f>
        <v>0</v>
      </c>
    </row>
    <row r="241" spans="1:13" ht="22.5" customHeight="1">
      <c r="A241" s="101" t="s">
        <v>173</v>
      </c>
      <c r="B241" s="19">
        <v>70</v>
      </c>
      <c r="C241" s="20">
        <v>1</v>
      </c>
      <c r="D241" s="20">
        <v>13</v>
      </c>
      <c r="E241" s="21">
        <v>20400</v>
      </c>
      <c r="F241" s="22"/>
      <c r="G241" s="23">
        <f>SUM(H241:J241)</f>
        <v>29503</v>
      </c>
      <c r="H241" s="23">
        <f>SUM(H242)</f>
        <v>29503</v>
      </c>
      <c r="I241" s="23">
        <f>SUM(I242)</f>
        <v>0</v>
      </c>
      <c r="J241" s="24">
        <f>SUM(J242)</f>
        <v>0</v>
      </c>
      <c r="K241" s="23">
        <f>SUM(L241:N241)</f>
        <v>29503</v>
      </c>
      <c r="L241" s="23">
        <f>SUM(L242)</f>
        <v>29503</v>
      </c>
      <c r="M241" s="24">
        <f>SUM(M242)</f>
        <v>0</v>
      </c>
    </row>
    <row r="242" spans="1:13" ht="20.25" customHeight="1">
      <c r="A242" s="101" t="s">
        <v>153</v>
      </c>
      <c r="B242" s="19">
        <v>70</v>
      </c>
      <c r="C242" s="20">
        <v>1</v>
      </c>
      <c r="D242" s="20">
        <v>13</v>
      </c>
      <c r="E242" s="21">
        <v>20400</v>
      </c>
      <c r="F242" s="22">
        <v>500</v>
      </c>
      <c r="G242" s="23">
        <f>SUM(H242:J242)</f>
        <v>29503</v>
      </c>
      <c r="H242" s="23">
        <f>SUM('[1]2012-2013'!$I$27)</f>
        <v>29503</v>
      </c>
      <c r="I242" s="23">
        <f>SUM('[2]Аналитич.табл.'!U31)</f>
        <v>0</v>
      </c>
      <c r="J242" s="24"/>
      <c r="K242" s="23">
        <f>SUM(L242:N242)</f>
        <v>29503</v>
      </c>
      <c r="L242" s="23">
        <f>SUM('[1]2012-2013'!$P$27)</f>
        <v>29503</v>
      </c>
      <c r="M242" s="24">
        <v>0</v>
      </c>
    </row>
    <row r="243" spans="1:13" ht="30.75" customHeight="1">
      <c r="A243" s="102" t="s">
        <v>111</v>
      </c>
      <c r="B243" s="19">
        <v>70</v>
      </c>
      <c r="C243" s="20">
        <v>1</v>
      </c>
      <c r="D243" s="20">
        <v>13</v>
      </c>
      <c r="E243" s="21">
        <v>900000</v>
      </c>
      <c r="F243" s="22"/>
      <c r="G243" s="23">
        <f>SUM(H243:J243)</f>
        <v>1881</v>
      </c>
      <c r="H243" s="23">
        <f>SUM(H246+H244)</f>
        <v>1881</v>
      </c>
      <c r="I243" s="23">
        <f>SUM(I246+I244)</f>
        <v>0</v>
      </c>
      <c r="J243" s="24">
        <f>SUM(J246)</f>
        <v>0</v>
      </c>
      <c r="K243" s="23">
        <f>SUM(L243:N243)</f>
        <v>1881</v>
      </c>
      <c r="L243" s="23">
        <f>SUM(L246)</f>
        <v>1881</v>
      </c>
      <c r="M243" s="24">
        <f>SUM(M246+M244)</f>
        <v>0</v>
      </c>
    </row>
    <row r="244" spans="1:13" ht="18.75" customHeight="1" hidden="1">
      <c r="A244" s="102" t="s">
        <v>158</v>
      </c>
      <c r="B244" s="19">
        <v>430</v>
      </c>
      <c r="C244" s="20">
        <v>1</v>
      </c>
      <c r="D244" s="20">
        <v>13</v>
      </c>
      <c r="E244" s="21"/>
      <c r="F244" s="22"/>
      <c r="G244" s="23">
        <f aca="true" t="shared" si="41" ref="G244:M244">SUM(G245)</f>
        <v>0</v>
      </c>
      <c r="H244" s="23">
        <f t="shared" si="41"/>
        <v>0</v>
      </c>
      <c r="I244" s="23">
        <f t="shared" si="41"/>
        <v>0</v>
      </c>
      <c r="J244" s="24">
        <f t="shared" si="41"/>
        <v>0</v>
      </c>
      <c r="K244" s="23" t="e">
        <f t="shared" si="41"/>
        <v>#REF!</v>
      </c>
      <c r="L244" s="23" t="e">
        <f t="shared" si="41"/>
        <v>#REF!</v>
      </c>
      <c r="M244" s="24">
        <f t="shared" si="41"/>
        <v>0</v>
      </c>
    </row>
    <row r="245" spans="1:13" ht="19.5" customHeight="1" hidden="1">
      <c r="A245" s="102" t="s">
        <v>36</v>
      </c>
      <c r="B245" s="19">
        <v>430</v>
      </c>
      <c r="C245" s="20">
        <v>1</v>
      </c>
      <c r="D245" s="20">
        <v>13</v>
      </c>
      <c r="E245" s="21">
        <v>920000</v>
      </c>
      <c r="F245" s="22">
        <v>500</v>
      </c>
      <c r="G245" s="23">
        <f>SUM(H245:J245)</f>
        <v>0</v>
      </c>
      <c r="H245" s="23">
        <f>SUM('[2]Аналитич.табл.'!T33)</f>
        <v>0</v>
      </c>
      <c r="I245" s="23"/>
      <c r="J245" s="24">
        <f>SUM('[2]Аналитич.табл.'!V33)</f>
        <v>0</v>
      </c>
      <c r="K245" s="23" t="e">
        <f>SUM(L245:N245)</f>
        <v>#REF!</v>
      </c>
      <c r="L245" s="23" t="e">
        <f>SUM('[2]Аналитич.табл.'!X33)</f>
        <v>#REF!</v>
      </c>
      <c r="M245" s="24"/>
    </row>
    <row r="246" spans="1:13" ht="33.75" customHeight="1">
      <c r="A246" s="102" t="s">
        <v>50</v>
      </c>
      <c r="B246" s="19">
        <v>70</v>
      </c>
      <c r="C246" s="20">
        <v>1</v>
      </c>
      <c r="D246" s="20">
        <v>13</v>
      </c>
      <c r="E246" s="21">
        <v>900200</v>
      </c>
      <c r="F246" s="22"/>
      <c r="G246" s="23">
        <f>SUM(H246:J246)</f>
        <v>1881</v>
      </c>
      <c r="H246" s="23">
        <f>SUM(H247)</f>
        <v>1881</v>
      </c>
      <c r="I246" s="23">
        <f>SUM(I247)</f>
        <v>0</v>
      </c>
      <c r="J246" s="24">
        <f>SUM(J247)</f>
        <v>0</v>
      </c>
      <c r="K246" s="23">
        <f>SUM(L246:N246)</f>
        <v>1881</v>
      </c>
      <c r="L246" s="23">
        <f>SUM(L247)</f>
        <v>1881</v>
      </c>
      <c r="M246" s="24">
        <f>SUM(M247)</f>
        <v>0</v>
      </c>
    </row>
    <row r="247" spans="1:13" ht="19.5" customHeight="1">
      <c r="A247" s="102" t="s">
        <v>36</v>
      </c>
      <c r="B247" s="19">
        <v>70</v>
      </c>
      <c r="C247" s="20">
        <v>1</v>
      </c>
      <c r="D247" s="20">
        <v>13</v>
      </c>
      <c r="E247" s="21">
        <v>900200</v>
      </c>
      <c r="F247" s="22">
        <v>500</v>
      </c>
      <c r="G247" s="23">
        <f>SUM(H247:J247)</f>
        <v>1881</v>
      </c>
      <c r="H247" s="23">
        <f>SUM('[1]2012-2013'!$I$28)</f>
        <v>1881</v>
      </c>
      <c r="I247" s="23">
        <f>SUM('[2]Аналитич.табл.'!U32)</f>
        <v>0</v>
      </c>
      <c r="J247" s="24">
        <f>SUM('[2]Аналитич.табл.'!V32)</f>
        <v>0</v>
      </c>
      <c r="K247" s="23">
        <f>SUM(L247:N247)</f>
        <v>1881</v>
      </c>
      <c r="L247" s="23">
        <f>SUM('[1]2012-2013'!$P$28)</f>
        <v>1881</v>
      </c>
      <c r="M247" s="24">
        <v>0</v>
      </c>
    </row>
    <row r="248" spans="1:13" s="16" customFormat="1" ht="20.25" customHeight="1">
      <c r="A248" s="100" t="s">
        <v>157</v>
      </c>
      <c r="B248" s="11">
        <v>70</v>
      </c>
      <c r="C248" s="12">
        <v>4</v>
      </c>
      <c r="D248" s="12"/>
      <c r="E248" s="13"/>
      <c r="F248" s="14"/>
      <c r="G248" s="15">
        <f>SUM(G252+G249)</f>
        <v>1659</v>
      </c>
      <c r="H248" s="15">
        <f>SUM(H252+H249)</f>
        <v>1659</v>
      </c>
      <c r="I248" s="15">
        <f>SUM(I252)</f>
        <v>0</v>
      </c>
      <c r="J248" s="17">
        <f>SUM(J252)</f>
        <v>0</v>
      </c>
      <c r="K248" s="15">
        <f>SUM(K249)</f>
        <v>1659</v>
      </c>
      <c r="L248" s="15">
        <f>SUM(L252+L249)</f>
        <v>1659</v>
      </c>
      <c r="M248" s="17">
        <v>0</v>
      </c>
    </row>
    <row r="249" spans="1:13" s="16" customFormat="1" ht="19.5" customHeight="1">
      <c r="A249" s="11" t="s">
        <v>156</v>
      </c>
      <c r="B249" s="11">
        <v>70</v>
      </c>
      <c r="C249" s="12">
        <v>4</v>
      </c>
      <c r="D249" s="12">
        <v>10</v>
      </c>
      <c r="E249" s="13"/>
      <c r="F249" s="14"/>
      <c r="G249" s="15">
        <f>SUM(G250+G272)</f>
        <v>1659</v>
      </c>
      <c r="H249" s="15">
        <f>SUM(H250+H272)</f>
        <v>1659</v>
      </c>
      <c r="I249" s="15">
        <v>0</v>
      </c>
      <c r="J249" s="17"/>
      <c r="K249" s="15">
        <f>SUM(K250+K272)</f>
        <v>1659</v>
      </c>
      <c r="L249" s="15">
        <f>SUM(L250+L272)</f>
        <v>1659</v>
      </c>
      <c r="M249" s="17">
        <v>0</v>
      </c>
    </row>
    <row r="250" spans="1:13" s="16" customFormat="1" ht="34.5" customHeight="1">
      <c r="A250" s="103" t="s">
        <v>41</v>
      </c>
      <c r="B250" s="19">
        <v>70</v>
      </c>
      <c r="C250" s="20">
        <v>4</v>
      </c>
      <c r="D250" s="20">
        <v>10</v>
      </c>
      <c r="E250" s="21">
        <v>3300200</v>
      </c>
      <c r="F250" s="14"/>
      <c r="G250" s="23">
        <f>SUM(G251)</f>
        <v>659</v>
      </c>
      <c r="H250" s="23">
        <f>SUM(H251)</f>
        <v>659</v>
      </c>
      <c r="I250" s="23">
        <v>0</v>
      </c>
      <c r="J250" s="17"/>
      <c r="K250" s="23">
        <f>SUM(K251)</f>
        <v>659</v>
      </c>
      <c r="L250" s="23">
        <f>SUM(L251)</f>
        <v>659</v>
      </c>
      <c r="M250" s="24">
        <v>0</v>
      </c>
    </row>
    <row r="251" spans="1:13" s="16" customFormat="1" ht="34.5" customHeight="1">
      <c r="A251" s="103" t="s">
        <v>41</v>
      </c>
      <c r="B251" s="19">
        <v>70</v>
      </c>
      <c r="C251" s="20">
        <v>4</v>
      </c>
      <c r="D251" s="20">
        <v>10</v>
      </c>
      <c r="E251" s="21">
        <v>3300200</v>
      </c>
      <c r="F251" s="22">
        <v>500</v>
      </c>
      <c r="G251" s="23">
        <f>SUM(H251:J251)</f>
        <v>659</v>
      </c>
      <c r="H251" s="23">
        <f>SUM('[1]2012-2013'!$I$54)</f>
        <v>659</v>
      </c>
      <c r="I251" s="23">
        <v>0</v>
      </c>
      <c r="J251" s="17"/>
      <c r="K251" s="23">
        <f>SUM(L251:N251)</f>
        <v>659</v>
      </c>
      <c r="L251" s="23">
        <f>SUM('[1]2012-2013'!$P$54)</f>
        <v>659</v>
      </c>
      <c r="M251" s="24">
        <v>0</v>
      </c>
    </row>
    <row r="252" spans="1:13" s="16" customFormat="1" ht="19.5" customHeight="1" hidden="1">
      <c r="A252" s="100" t="s">
        <v>163</v>
      </c>
      <c r="B252" s="19">
        <v>430</v>
      </c>
      <c r="C252" s="12">
        <v>4</v>
      </c>
      <c r="D252" s="12">
        <v>12</v>
      </c>
      <c r="E252" s="13"/>
      <c r="F252" s="14"/>
      <c r="G252" s="15">
        <f>SUM(G253)</f>
        <v>0</v>
      </c>
      <c r="H252" s="15">
        <f aca="true" t="shared" si="42" ref="H252:M254">SUM(H253)</f>
        <v>0</v>
      </c>
      <c r="I252" s="15">
        <f t="shared" si="42"/>
        <v>0</v>
      </c>
      <c r="J252" s="17">
        <f t="shared" si="42"/>
        <v>0</v>
      </c>
      <c r="K252" s="15" t="e">
        <f>SUM(K253)</f>
        <v>#REF!</v>
      </c>
      <c r="L252" s="15">
        <f t="shared" si="42"/>
        <v>0</v>
      </c>
      <c r="M252" s="17" t="e">
        <f t="shared" si="42"/>
        <v>#REF!</v>
      </c>
    </row>
    <row r="253" spans="1:13" ht="20.25" customHeight="1" hidden="1">
      <c r="A253" s="101" t="s">
        <v>212</v>
      </c>
      <c r="B253" s="19">
        <v>430</v>
      </c>
      <c r="C253" s="20">
        <v>4</v>
      </c>
      <c r="D253" s="20">
        <v>12</v>
      </c>
      <c r="E253" s="21">
        <v>3400000</v>
      </c>
      <c r="F253" s="22"/>
      <c r="G253" s="23">
        <f>SUM(G254)</f>
        <v>0</v>
      </c>
      <c r="H253" s="23">
        <f t="shared" si="42"/>
        <v>0</v>
      </c>
      <c r="I253" s="23">
        <f t="shared" si="42"/>
        <v>0</v>
      </c>
      <c r="J253" s="24">
        <f t="shared" si="42"/>
        <v>0</v>
      </c>
      <c r="K253" s="23" t="e">
        <f>SUM(K254)</f>
        <v>#REF!</v>
      </c>
      <c r="L253" s="23">
        <f t="shared" si="42"/>
        <v>0</v>
      </c>
      <c r="M253" s="24" t="e">
        <f t="shared" si="42"/>
        <v>#REF!</v>
      </c>
    </row>
    <row r="254" spans="1:13" ht="20.25" customHeight="1" hidden="1">
      <c r="A254" s="101" t="s">
        <v>211</v>
      </c>
      <c r="B254" s="19">
        <v>430</v>
      </c>
      <c r="C254" s="20">
        <v>4</v>
      </c>
      <c r="D254" s="20">
        <v>12</v>
      </c>
      <c r="E254" s="21">
        <v>3400300</v>
      </c>
      <c r="F254" s="22">
        <v>500</v>
      </c>
      <c r="G254" s="23">
        <f>SUM(G255)</f>
        <v>0</v>
      </c>
      <c r="H254" s="23">
        <f t="shared" si="42"/>
        <v>0</v>
      </c>
      <c r="I254" s="23">
        <f t="shared" si="42"/>
        <v>0</v>
      </c>
      <c r="J254" s="24">
        <f t="shared" si="42"/>
        <v>0</v>
      </c>
      <c r="K254" s="23" t="e">
        <f>SUM(K255)</f>
        <v>#REF!</v>
      </c>
      <c r="L254" s="23">
        <f t="shared" si="42"/>
        <v>0</v>
      </c>
      <c r="M254" s="24" t="e">
        <f t="shared" si="42"/>
        <v>#REF!</v>
      </c>
    </row>
    <row r="255" spans="1:13" ht="20.25" customHeight="1" hidden="1">
      <c r="A255" s="101" t="s">
        <v>152</v>
      </c>
      <c r="B255" s="19">
        <v>430</v>
      </c>
      <c r="C255" s="20">
        <v>4</v>
      </c>
      <c r="D255" s="20">
        <v>12</v>
      </c>
      <c r="E255" s="21">
        <v>3400300</v>
      </c>
      <c r="F255" s="22">
        <v>500</v>
      </c>
      <c r="G255" s="23">
        <f>SUM(H255:J255)</f>
        <v>0</v>
      </c>
      <c r="H255" s="23"/>
      <c r="I255" s="23">
        <f>SUM('[2]Аналитич.табл.'!U86)</f>
        <v>0</v>
      </c>
      <c r="J255" s="24">
        <f>SUM('[2]Аналитич.табл.'!V86)</f>
        <v>0</v>
      </c>
      <c r="K255" s="23" t="e">
        <f>SUM(L255:N255)</f>
        <v>#REF!</v>
      </c>
      <c r="L255" s="23"/>
      <c r="M255" s="24" t="e">
        <f>SUM('[2]Аналитич.табл.'!Y86)</f>
        <v>#REF!</v>
      </c>
    </row>
    <row r="256" spans="1:13" ht="21.75" customHeight="1" hidden="1">
      <c r="A256" s="100" t="s">
        <v>154</v>
      </c>
      <c r="B256" s="11">
        <v>430</v>
      </c>
      <c r="C256" s="12">
        <v>5</v>
      </c>
      <c r="D256" s="12">
        <v>0</v>
      </c>
      <c r="E256" s="13"/>
      <c r="F256" s="14"/>
      <c r="G256" s="15">
        <f>SUM(H256:J256)</f>
        <v>0</v>
      </c>
      <c r="H256" s="15">
        <f>SUM(H257)</f>
        <v>0</v>
      </c>
      <c r="I256" s="15">
        <f>SUM(I257)</f>
        <v>0</v>
      </c>
      <c r="J256" s="17">
        <f>SUM(J257)</f>
        <v>0</v>
      </c>
      <c r="K256" s="15" t="e">
        <f>SUM(L256:N256)</f>
        <v>#REF!</v>
      </c>
      <c r="L256" s="15" t="e">
        <f>SUM(L257)</f>
        <v>#REF!</v>
      </c>
      <c r="M256" s="17" t="e">
        <f>SUM(M257)</f>
        <v>#REF!</v>
      </c>
    </row>
    <row r="257" spans="1:13" ht="20.25" customHeight="1" hidden="1">
      <c r="A257" s="104" t="s">
        <v>199</v>
      </c>
      <c r="B257" s="11">
        <v>430</v>
      </c>
      <c r="C257" s="12">
        <v>5</v>
      </c>
      <c r="D257" s="12">
        <v>1</v>
      </c>
      <c r="E257" s="13"/>
      <c r="F257" s="14"/>
      <c r="G257" s="15">
        <f>SUM(H257:J257)</f>
        <v>0</v>
      </c>
      <c r="H257" s="15">
        <f>SUM(H258+H259+H264)</f>
        <v>0</v>
      </c>
      <c r="I257" s="15">
        <f>SUM(I258+I259+I264)</f>
        <v>0</v>
      </c>
      <c r="J257" s="17">
        <f>SUM(J258+J259+J264)</f>
        <v>0</v>
      </c>
      <c r="K257" s="15" t="e">
        <f>SUM(L257:N257)</f>
        <v>#REF!</v>
      </c>
      <c r="L257" s="15" t="e">
        <f>SUM(L258+L259+L264)</f>
        <v>#REF!</v>
      </c>
      <c r="M257" s="17" t="e">
        <f>SUM(M258+M259+M264)</f>
        <v>#REF!</v>
      </c>
    </row>
    <row r="258" spans="1:13" ht="22.5" customHeight="1" hidden="1">
      <c r="A258" s="102" t="s">
        <v>67</v>
      </c>
      <c r="B258" s="19">
        <v>430</v>
      </c>
      <c r="C258" s="20">
        <v>5</v>
      </c>
      <c r="D258" s="20">
        <v>1</v>
      </c>
      <c r="E258" s="21">
        <v>1020102</v>
      </c>
      <c r="F258" s="22">
        <v>3</v>
      </c>
      <c r="G258" s="23">
        <f aca="true" t="shared" si="43" ref="G258:G271">SUM(H258:J258)</f>
        <v>0</v>
      </c>
      <c r="H258" s="46"/>
      <c r="I258" s="46">
        <f>SUM('[2]Аналитич.табл.'!U96)</f>
        <v>0</v>
      </c>
      <c r="J258" s="24">
        <f>SUM('[2]Аналитич.табл.'!V96)</f>
        <v>0</v>
      </c>
      <c r="K258" s="23" t="e">
        <f aca="true" t="shared" si="44" ref="K258:K264">SUM(L258:N258)</f>
        <v>#REF!</v>
      </c>
      <c r="L258" s="46"/>
      <c r="M258" s="24" t="e">
        <f>SUM('[2]Аналитич.табл.'!Y96)</f>
        <v>#REF!</v>
      </c>
    </row>
    <row r="259" spans="1:13" ht="19.5" customHeight="1" hidden="1">
      <c r="A259" s="101" t="s">
        <v>149</v>
      </c>
      <c r="B259" s="19">
        <v>430</v>
      </c>
      <c r="C259" s="20">
        <v>5</v>
      </c>
      <c r="D259" s="20">
        <v>1</v>
      </c>
      <c r="E259" s="21">
        <v>5220000</v>
      </c>
      <c r="F259" s="22">
        <v>3</v>
      </c>
      <c r="G259" s="23">
        <f t="shared" si="43"/>
        <v>0</v>
      </c>
      <c r="H259" s="23">
        <f>SUM(H260+H263)</f>
        <v>0</v>
      </c>
      <c r="I259" s="23">
        <f>SUM(I260+I263)</f>
        <v>0</v>
      </c>
      <c r="J259" s="24">
        <f>SUM(J260+J263)</f>
        <v>0</v>
      </c>
      <c r="K259" s="23">
        <f t="shared" si="44"/>
        <v>0</v>
      </c>
      <c r="L259" s="23">
        <f>SUM(L260+L263)</f>
        <v>0</v>
      </c>
      <c r="M259" s="24">
        <f>SUM(M260+M263)</f>
        <v>0</v>
      </c>
    </row>
    <row r="260" spans="1:13" ht="19.5" customHeight="1" hidden="1">
      <c r="A260" s="105" t="s">
        <v>112</v>
      </c>
      <c r="B260" s="19">
        <v>430</v>
      </c>
      <c r="C260" s="20">
        <v>5</v>
      </c>
      <c r="D260" s="20">
        <v>1</v>
      </c>
      <c r="E260" s="21">
        <v>5222700</v>
      </c>
      <c r="F260" s="22">
        <v>3</v>
      </c>
      <c r="G260" s="23">
        <f t="shared" si="43"/>
        <v>0</v>
      </c>
      <c r="H260" s="23">
        <f>SUM(H261+H262)</f>
        <v>0</v>
      </c>
      <c r="I260" s="23">
        <f>SUM(I261+I262)</f>
        <v>0</v>
      </c>
      <c r="J260" s="24">
        <f>SUM(J261+J262)</f>
        <v>0</v>
      </c>
      <c r="K260" s="23">
        <f t="shared" si="44"/>
        <v>0</v>
      </c>
      <c r="L260" s="23">
        <f>SUM(L261+L262)</f>
        <v>0</v>
      </c>
      <c r="M260" s="24">
        <f>SUM(M261+M262)</f>
        <v>0</v>
      </c>
    </row>
    <row r="261" spans="1:13" ht="31.5" customHeight="1" hidden="1">
      <c r="A261" s="106" t="s">
        <v>113</v>
      </c>
      <c r="B261" s="19">
        <v>430</v>
      </c>
      <c r="C261" s="20">
        <v>5</v>
      </c>
      <c r="D261" s="20">
        <v>1</v>
      </c>
      <c r="E261" s="21">
        <v>5222701</v>
      </c>
      <c r="F261" s="22">
        <v>3</v>
      </c>
      <c r="G261" s="23">
        <f t="shared" si="43"/>
        <v>0</v>
      </c>
      <c r="H261" s="23"/>
      <c r="I261" s="23"/>
      <c r="J261" s="24">
        <f>SUM('[2]Аналитич.табл.'!V97)</f>
        <v>0</v>
      </c>
      <c r="K261" s="23">
        <f t="shared" si="44"/>
        <v>0</v>
      </c>
      <c r="L261" s="23"/>
      <c r="M261" s="24"/>
    </row>
    <row r="262" spans="1:13" ht="50.25" customHeight="1" hidden="1">
      <c r="A262" s="106" t="s">
        <v>114</v>
      </c>
      <c r="B262" s="19">
        <v>430</v>
      </c>
      <c r="C262" s="20">
        <v>5</v>
      </c>
      <c r="D262" s="20">
        <v>1</v>
      </c>
      <c r="E262" s="21">
        <v>5222705</v>
      </c>
      <c r="F262" s="22">
        <v>3</v>
      </c>
      <c r="G262" s="23">
        <f t="shared" si="43"/>
        <v>0</v>
      </c>
      <c r="H262" s="23"/>
      <c r="I262" s="23"/>
      <c r="J262" s="24">
        <f>SUM('[2]Аналитич.табл.'!V98)</f>
        <v>0</v>
      </c>
      <c r="K262" s="23">
        <f t="shared" si="44"/>
        <v>0</v>
      </c>
      <c r="L262" s="23"/>
      <c r="M262" s="24"/>
    </row>
    <row r="263" spans="1:13" ht="20.25" customHeight="1" hidden="1">
      <c r="A263" s="105" t="s">
        <v>115</v>
      </c>
      <c r="B263" s="19">
        <v>430</v>
      </c>
      <c r="C263" s="20">
        <v>5</v>
      </c>
      <c r="D263" s="20">
        <v>1</v>
      </c>
      <c r="E263" s="21">
        <v>5225500</v>
      </c>
      <c r="F263" s="22">
        <v>3</v>
      </c>
      <c r="G263" s="23">
        <f t="shared" si="43"/>
        <v>0</v>
      </c>
      <c r="H263" s="23"/>
      <c r="I263" s="23"/>
      <c r="J263" s="24">
        <f>SUM('[2]Аналитич.табл.'!V99)</f>
        <v>0</v>
      </c>
      <c r="K263" s="23">
        <f t="shared" si="44"/>
        <v>0</v>
      </c>
      <c r="L263" s="23"/>
      <c r="M263" s="24"/>
    </row>
    <row r="264" spans="1:13" ht="20.25" customHeight="1" hidden="1">
      <c r="A264" s="105" t="s">
        <v>115</v>
      </c>
      <c r="B264" s="19">
        <v>430</v>
      </c>
      <c r="C264" s="20">
        <v>5</v>
      </c>
      <c r="D264" s="20">
        <v>1</v>
      </c>
      <c r="E264" s="21">
        <v>1040400</v>
      </c>
      <c r="F264" s="22">
        <v>3</v>
      </c>
      <c r="G264" s="23">
        <f t="shared" si="43"/>
        <v>0</v>
      </c>
      <c r="H264" s="23">
        <f>SUM('[2]Аналитич.табл.'!T100)</f>
        <v>0</v>
      </c>
      <c r="I264" s="23"/>
      <c r="J264" s="24">
        <f>SUM('[2]Аналитич.табл.'!V100)</f>
        <v>0</v>
      </c>
      <c r="K264" s="23" t="e">
        <f t="shared" si="44"/>
        <v>#REF!</v>
      </c>
      <c r="L264" s="23" t="e">
        <f>SUM('[2]Аналитич.табл.'!X100)</f>
        <v>#REF!</v>
      </c>
      <c r="M264" s="24"/>
    </row>
    <row r="265" spans="1:13" ht="0.75" customHeight="1" hidden="1">
      <c r="A265" s="104" t="s">
        <v>196</v>
      </c>
      <c r="B265" s="11">
        <v>430</v>
      </c>
      <c r="C265" s="12">
        <v>7</v>
      </c>
      <c r="D265" s="12">
        <v>0</v>
      </c>
      <c r="E265" s="13"/>
      <c r="F265" s="14"/>
      <c r="G265" s="15">
        <f>SUM(G266)</f>
        <v>0</v>
      </c>
      <c r="H265" s="15">
        <f>SUM(H266)</f>
        <v>0</v>
      </c>
      <c r="I265" s="23"/>
      <c r="J265" s="24"/>
      <c r="K265" s="15">
        <f>SUM(K266)</f>
        <v>0</v>
      </c>
      <c r="L265" s="15">
        <f>SUM(L266)</f>
        <v>0</v>
      </c>
      <c r="M265" s="24"/>
    </row>
    <row r="266" spans="1:13" ht="19.5" customHeight="1" hidden="1">
      <c r="A266" s="107" t="s">
        <v>192</v>
      </c>
      <c r="B266" s="19">
        <v>430</v>
      </c>
      <c r="C266" s="12">
        <v>7</v>
      </c>
      <c r="D266" s="12">
        <v>7</v>
      </c>
      <c r="E266" s="13"/>
      <c r="F266" s="14"/>
      <c r="G266" s="23">
        <f t="shared" si="43"/>
        <v>0</v>
      </c>
      <c r="H266" s="23">
        <f>SUM(H267)</f>
        <v>0</v>
      </c>
      <c r="I266" s="23"/>
      <c r="J266" s="24"/>
      <c r="K266" s="23">
        <f aca="true" t="shared" si="45" ref="K266:K271">SUM(L266:N266)</f>
        <v>0</v>
      </c>
      <c r="L266" s="23">
        <f>SUM(L267)</f>
        <v>0</v>
      </c>
      <c r="M266" s="24"/>
    </row>
    <row r="267" spans="1:13" ht="18" customHeight="1" hidden="1">
      <c r="A267" s="102" t="s">
        <v>15</v>
      </c>
      <c r="B267" s="19">
        <v>430</v>
      </c>
      <c r="C267" s="20">
        <v>7</v>
      </c>
      <c r="D267" s="20">
        <v>7</v>
      </c>
      <c r="E267" s="21">
        <v>4310000</v>
      </c>
      <c r="F267" s="22"/>
      <c r="G267" s="23">
        <f t="shared" si="43"/>
        <v>0</v>
      </c>
      <c r="H267" s="23">
        <f>SUM(H268)</f>
        <v>0</v>
      </c>
      <c r="I267" s="23"/>
      <c r="J267" s="24"/>
      <c r="K267" s="23">
        <f t="shared" si="45"/>
        <v>0</v>
      </c>
      <c r="L267" s="23">
        <f>SUM(L268)</f>
        <v>0</v>
      </c>
      <c r="M267" s="24"/>
    </row>
    <row r="268" spans="1:13" ht="18" customHeight="1" hidden="1">
      <c r="A268" s="101" t="s">
        <v>14</v>
      </c>
      <c r="B268" s="19">
        <v>430</v>
      </c>
      <c r="C268" s="20">
        <v>7</v>
      </c>
      <c r="D268" s="20">
        <v>7</v>
      </c>
      <c r="E268" s="21">
        <v>4310100</v>
      </c>
      <c r="F268" s="22">
        <v>1</v>
      </c>
      <c r="G268" s="23">
        <f t="shared" si="43"/>
        <v>0</v>
      </c>
      <c r="H268" s="23"/>
      <c r="I268" s="23"/>
      <c r="J268" s="24"/>
      <c r="K268" s="23">
        <f t="shared" si="45"/>
        <v>0</v>
      </c>
      <c r="L268" s="23"/>
      <c r="M268" s="24"/>
    </row>
    <row r="269" spans="1:13" ht="18" customHeight="1" hidden="1">
      <c r="A269" s="100" t="s">
        <v>10</v>
      </c>
      <c r="B269" s="19">
        <v>430</v>
      </c>
      <c r="C269" s="12">
        <v>8</v>
      </c>
      <c r="D269" s="12">
        <v>3</v>
      </c>
      <c r="E269" s="13"/>
      <c r="F269" s="14"/>
      <c r="G269" s="23">
        <f t="shared" si="43"/>
        <v>0</v>
      </c>
      <c r="H269" s="23">
        <f>SUM(H270)</f>
        <v>0</v>
      </c>
      <c r="I269" s="23"/>
      <c r="J269" s="24"/>
      <c r="K269" s="23">
        <f t="shared" si="45"/>
        <v>0</v>
      </c>
      <c r="L269" s="23">
        <f>SUM(L270)</f>
        <v>0</v>
      </c>
      <c r="M269" s="24"/>
    </row>
    <row r="270" spans="1:13" ht="18" customHeight="1" hidden="1">
      <c r="A270" s="101" t="s">
        <v>116</v>
      </c>
      <c r="B270" s="19">
        <v>430</v>
      </c>
      <c r="C270" s="20">
        <v>8</v>
      </c>
      <c r="D270" s="20">
        <v>3</v>
      </c>
      <c r="E270" s="21">
        <v>4539900</v>
      </c>
      <c r="F270" s="22"/>
      <c r="G270" s="23">
        <f t="shared" si="43"/>
        <v>0</v>
      </c>
      <c r="H270" s="23">
        <f>SUM(H271)</f>
        <v>0</v>
      </c>
      <c r="I270" s="23"/>
      <c r="J270" s="24"/>
      <c r="K270" s="23">
        <f t="shared" si="45"/>
        <v>0</v>
      </c>
      <c r="L270" s="23">
        <f>SUM(L271)</f>
        <v>0</v>
      </c>
      <c r="M270" s="24"/>
    </row>
    <row r="271" spans="1:13" ht="21.75" customHeight="1" hidden="1">
      <c r="A271" s="101" t="s">
        <v>12</v>
      </c>
      <c r="B271" s="19">
        <v>430</v>
      </c>
      <c r="C271" s="20">
        <v>8</v>
      </c>
      <c r="D271" s="20">
        <v>3</v>
      </c>
      <c r="E271" s="21">
        <v>4539900</v>
      </c>
      <c r="F271" s="22">
        <v>1</v>
      </c>
      <c r="G271" s="23">
        <f t="shared" si="43"/>
        <v>0</v>
      </c>
      <c r="H271" s="23"/>
      <c r="I271" s="23"/>
      <c r="J271" s="24"/>
      <c r="K271" s="23">
        <f t="shared" si="45"/>
        <v>0</v>
      </c>
      <c r="L271" s="23"/>
      <c r="M271" s="24"/>
    </row>
    <row r="272" spans="1:13" s="86" customFormat="1" ht="19.5" customHeight="1">
      <c r="A272" s="30" t="s">
        <v>67</v>
      </c>
      <c r="B272" s="19">
        <v>70</v>
      </c>
      <c r="C272" s="20">
        <v>4</v>
      </c>
      <c r="D272" s="20">
        <v>12</v>
      </c>
      <c r="E272" s="21">
        <v>1020102</v>
      </c>
      <c r="F272" s="22">
        <v>3</v>
      </c>
      <c r="G272" s="23">
        <f>SUM(H272)</f>
        <v>1000</v>
      </c>
      <c r="H272" s="31">
        <v>1000</v>
      </c>
      <c r="I272" s="31"/>
      <c r="J272" s="34"/>
      <c r="K272" s="23">
        <f>SUM(L272)</f>
        <v>1000</v>
      </c>
      <c r="L272" s="31">
        <v>1000</v>
      </c>
      <c r="M272" s="34"/>
    </row>
    <row r="273" spans="1:13" s="86" customFormat="1" ht="19.5" customHeight="1">
      <c r="A273" s="18" t="s">
        <v>211</v>
      </c>
      <c r="B273" s="19">
        <v>70</v>
      </c>
      <c r="C273" s="20">
        <v>4</v>
      </c>
      <c r="D273" s="20">
        <v>12</v>
      </c>
      <c r="E273" s="21">
        <v>3400300</v>
      </c>
      <c r="F273" s="22"/>
      <c r="G273" s="23">
        <f>SUM(H273)</f>
        <v>1000</v>
      </c>
      <c r="H273" s="31">
        <f>SUM(H274)</f>
        <v>1000</v>
      </c>
      <c r="I273" s="31"/>
      <c r="J273" s="34"/>
      <c r="K273" s="23">
        <f>SUM(L273)</f>
        <v>1000</v>
      </c>
      <c r="L273" s="31">
        <f>SUM(L274)</f>
        <v>1000</v>
      </c>
      <c r="M273" s="34"/>
    </row>
    <row r="274" spans="1:13" s="86" customFormat="1" ht="20.25" customHeight="1">
      <c r="A274" s="18" t="s">
        <v>211</v>
      </c>
      <c r="B274" s="19">
        <v>70</v>
      </c>
      <c r="C274" s="20">
        <v>4</v>
      </c>
      <c r="D274" s="20">
        <v>12</v>
      </c>
      <c r="E274" s="21">
        <v>3400300</v>
      </c>
      <c r="F274" s="22">
        <v>500</v>
      </c>
      <c r="G274" s="23">
        <f>SUM(H274)</f>
        <v>1000</v>
      </c>
      <c r="H274" s="31">
        <f>SUM('[1]2012-2013'!$I$60)</f>
        <v>1000</v>
      </c>
      <c r="I274" s="31"/>
      <c r="J274" s="34"/>
      <c r="K274" s="23">
        <f>SUM(L274)</f>
        <v>1000</v>
      </c>
      <c r="L274" s="31">
        <f>SUM('[1]2012-2013'!$P$60)</f>
        <v>1000</v>
      </c>
      <c r="M274" s="34"/>
    </row>
    <row r="275" spans="1:13" s="16" customFormat="1" ht="18" customHeight="1">
      <c r="A275" s="100" t="s">
        <v>151</v>
      </c>
      <c r="B275" s="11">
        <v>70</v>
      </c>
      <c r="C275" s="12">
        <v>10</v>
      </c>
      <c r="D275" s="12"/>
      <c r="E275" s="13"/>
      <c r="F275" s="14"/>
      <c r="G275" s="15">
        <f aca="true" t="shared" si="46" ref="G275:M275">SUM(G276)</f>
        <v>43154.5</v>
      </c>
      <c r="H275" s="15">
        <f t="shared" si="46"/>
        <v>3458</v>
      </c>
      <c r="I275" s="15">
        <f t="shared" si="46"/>
        <v>39696.5</v>
      </c>
      <c r="J275" s="17">
        <f t="shared" si="46"/>
        <v>0</v>
      </c>
      <c r="K275" s="15">
        <f t="shared" si="46"/>
        <v>33185</v>
      </c>
      <c r="L275" s="15">
        <f t="shared" si="46"/>
        <v>2593</v>
      </c>
      <c r="M275" s="17">
        <f t="shared" si="46"/>
        <v>30592</v>
      </c>
    </row>
    <row r="276" spans="1:13" s="16" customFormat="1" ht="18" customHeight="1">
      <c r="A276" s="100" t="s">
        <v>150</v>
      </c>
      <c r="B276" s="11">
        <v>70</v>
      </c>
      <c r="C276" s="12">
        <v>10</v>
      </c>
      <c r="D276" s="12">
        <v>3</v>
      </c>
      <c r="E276" s="13"/>
      <c r="F276" s="14"/>
      <c r="G276" s="15">
        <f>SUM(H276:I276)</f>
        <v>43154.5</v>
      </c>
      <c r="H276" s="15">
        <f>SUM(H277+H280+H283)</f>
        <v>3458</v>
      </c>
      <c r="I276" s="15">
        <f>SUM(I277+I280+I283)</f>
        <v>39696.5</v>
      </c>
      <c r="J276" s="17">
        <f>SUM(J278+J279)</f>
        <v>0</v>
      </c>
      <c r="K276" s="15">
        <f>SUM(L276:M276)</f>
        <v>33185</v>
      </c>
      <c r="L276" s="15">
        <f>SUM(L277+L280+L283)</f>
        <v>2593</v>
      </c>
      <c r="M276" s="17">
        <f>SUM(M277+M280+M283)</f>
        <v>30592</v>
      </c>
    </row>
    <row r="277" spans="1:13" ht="18" customHeight="1">
      <c r="A277" s="101" t="s">
        <v>150</v>
      </c>
      <c r="B277" s="19">
        <v>70</v>
      </c>
      <c r="C277" s="20">
        <v>10</v>
      </c>
      <c r="D277" s="20">
        <v>3</v>
      </c>
      <c r="E277" s="21">
        <v>5050000</v>
      </c>
      <c r="F277" s="22"/>
      <c r="G277" s="23">
        <f aca="true" t="shared" si="47" ref="G277:M277">SUM(G279+G278)</f>
        <v>8583</v>
      </c>
      <c r="H277" s="23">
        <f t="shared" si="47"/>
        <v>0</v>
      </c>
      <c r="I277" s="23">
        <f t="shared" si="47"/>
        <v>8583</v>
      </c>
      <c r="J277" s="24">
        <f t="shared" si="47"/>
        <v>0</v>
      </c>
      <c r="K277" s="23">
        <f t="shared" si="47"/>
        <v>7256.9</v>
      </c>
      <c r="L277" s="23">
        <f t="shared" si="47"/>
        <v>0</v>
      </c>
      <c r="M277" s="24">
        <f t="shared" si="47"/>
        <v>7256.9</v>
      </c>
    </row>
    <row r="278" spans="1:13" ht="51.75" customHeight="1">
      <c r="A278" s="102" t="s">
        <v>184</v>
      </c>
      <c r="B278" s="19">
        <v>70</v>
      </c>
      <c r="C278" s="20">
        <v>10</v>
      </c>
      <c r="D278" s="20">
        <v>3</v>
      </c>
      <c r="E278" s="21">
        <v>5053600</v>
      </c>
      <c r="F278" s="22">
        <v>5</v>
      </c>
      <c r="G278" s="23">
        <f>SUM(H278:J278)</f>
        <v>2883</v>
      </c>
      <c r="H278" s="23">
        <f>SUM('[2]Аналитич.табл.'!T271)</f>
        <v>0</v>
      </c>
      <c r="I278" s="23">
        <f>SUM('[1]2012-2013'!$J$168)</f>
        <v>2883</v>
      </c>
      <c r="J278" s="24">
        <f>SUM('[2]Аналитич.табл.'!V271)</f>
        <v>0</v>
      </c>
      <c r="K278" s="23">
        <f>SUM(L278:N278)</f>
        <v>1556.9</v>
      </c>
      <c r="L278" s="23">
        <v>0</v>
      </c>
      <c r="M278" s="24">
        <f>SUM('[1]2012-2013'!$Q$168)</f>
        <v>1556.9</v>
      </c>
    </row>
    <row r="279" spans="1:13" ht="67.5" customHeight="1">
      <c r="A279" s="101" t="s">
        <v>117</v>
      </c>
      <c r="B279" s="19">
        <v>70</v>
      </c>
      <c r="C279" s="20">
        <v>10</v>
      </c>
      <c r="D279" s="20">
        <v>3</v>
      </c>
      <c r="E279" s="21">
        <v>5053400</v>
      </c>
      <c r="F279" s="22">
        <v>5</v>
      </c>
      <c r="G279" s="23">
        <f>SUM(H279:J279)</f>
        <v>5700</v>
      </c>
      <c r="H279" s="23">
        <f>SUM('[2]Аналитич.табл.'!T268)</f>
        <v>0</v>
      </c>
      <c r="I279" s="23">
        <f>SUM('[1]2011'!$Q$222)</f>
        <v>5700</v>
      </c>
      <c r="J279" s="24">
        <f>SUM('[2]Аналитич.табл.'!V268)</f>
        <v>0</v>
      </c>
      <c r="K279" s="23">
        <f>SUM(L279:N279)</f>
        <v>5700</v>
      </c>
      <c r="L279" s="23">
        <v>0</v>
      </c>
      <c r="M279" s="24">
        <f>SUM('[1]2012-2013'!$Q$167)</f>
        <v>5700</v>
      </c>
    </row>
    <row r="280" spans="1:13" ht="24" customHeight="1">
      <c r="A280" s="101" t="s">
        <v>149</v>
      </c>
      <c r="B280" s="19">
        <v>70</v>
      </c>
      <c r="C280" s="20">
        <v>10</v>
      </c>
      <c r="D280" s="20">
        <v>3</v>
      </c>
      <c r="E280" s="21">
        <v>5220000</v>
      </c>
      <c r="F280" s="22"/>
      <c r="G280" s="23">
        <f>SUM(H280:J280)</f>
        <v>31113.5</v>
      </c>
      <c r="H280" s="23">
        <v>0</v>
      </c>
      <c r="I280" s="23">
        <f>SUM(I282)</f>
        <v>31113.5</v>
      </c>
      <c r="J280" s="24"/>
      <c r="K280" s="23">
        <f>SUM(L280:N280)</f>
        <v>23335.1</v>
      </c>
      <c r="L280" s="23">
        <v>0</v>
      </c>
      <c r="M280" s="24">
        <f>SUM(M282)</f>
        <v>23335.1</v>
      </c>
    </row>
    <row r="281" spans="1:13" ht="24.75" customHeight="1">
      <c r="A281" s="131" t="s">
        <v>118</v>
      </c>
      <c r="B281" s="19">
        <v>70</v>
      </c>
      <c r="C281" s="20">
        <v>10</v>
      </c>
      <c r="D281" s="20">
        <v>3</v>
      </c>
      <c r="E281" s="21">
        <v>5222700</v>
      </c>
      <c r="F281" s="22"/>
      <c r="G281" s="23">
        <f>SUM(G282)</f>
        <v>31113.5</v>
      </c>
      <c r="H281" s="23">
        <f>SUM(H282)</f>
        <v>0</v>
      </c>
      <c r="I281" s="23">
        <f>SUM(I282)</f>
        <v>31113.5</v>
      </c>
      <c r="J281" s="24"/>
      <c r="K281" s="23">
        <f>SUM(K282)</f>
        <v>23335.1</v>
      </c>
      <c r="L281" s="23">
        <f>SUM(L282)</f>
        <v>0</v>
      </c>
      <c r="M281" s="24">
        <f>SUM(M282)</f>
        <v>23335.1</v>
      </c>
    </row>
    <row r="282" spans="1:13" ht="31.5" customHeight="1">
      <c r="A282" s="131" t="s">
        <v>119</v>
      </c>
      <c r="B282" s="19">
        <v>70</v>
      </c>
      <c r="C282" s="20">
        <v>10</v>
      </c>
      <c r="D282" s="20">
        <v>3</v>
      </c>
      <c r="E282" s="21">
        <v>5222708</v>
      </c>
      <c r="F282" s="22">
        <v>10</v>
      </c>
      <c r="G282" s="23">
        <f>SUM(H282:J282)</f>
        <v>31113.5</v>
      </c>
      <c r="H282" s="23">
        <v>0</v>
      </c>
      <c r="I282" s="23">
        <f>SUM('[1]2012-2013'!$J$172)</f>
        <v>31113.5</v>
      </c>
      <c r="J282" s="24"/>
      <c r="K282" s="23">
        <f>SUM(L282:N282)</f>
        <v>23335.1</v>
      </c>
      <c r="L282" s="23">
        <v>0</v>
      </c>
      <c r="M282" s="24">
        <f>SUM('[1]2012-2013'!$Q$172)</f>
        <v>23335.1</v>
      </c>
    </row>
    <row r="283" spans="1:13" ht="22.5" customHeight="1">
      <c r="A283" s="18" t="s">
        <v>57</v>
      </c>
      <c r="B283" s="19">
        <v>70</v>
      </c>
      <c r="C283" s="20">
        <v>10</v>
      </c>
      <c r="D283" s="20">
        <v>3</v>
      </c>
      <c r="E283" s="21">
        <v>7950000</v>
      </c>
      <c r="F283" s="22"/>
      <c r="G283" s="23">
        <f>SUM(H283:J283)</f>
        <v>3458</v>
      </c>
      <c r="H283" s="23">
        <f>SUM(H285)</f>
        <v>3458</v>
      </c>
      <c r="I283" s="23">
        <v>0</v>
      </c>
      <c r="J283" s="24"/>
      <c r="K283" s="23">
        <f>SUM(L283:N283)</f>
        <v>2593</v>
      </c>
      <c r="L283" s="23">
        <f>SUM(L285)</f>
        <v>2593</v>
      </c>
      <c r="M283" s="24">
        <v>0</v>
      </c>
    </row>
    <row r="284" spans="1:13" ht="20.25" customHeight="1">
      <c r="A284" s="131" t="s">
        <v>118</v>
      </c>
      <c r="B284" s="19">
        <v>70</v>
      </c>
      <c r="C284" s="20">
        <v>10</v>
      </c>
      <c r="D284" s="20">
        <v>3</v>
      </c>
      <c r="E284" s="21">
        <v>7950000</v>
      </c>
      <c r="F284" s="22"/>
      <c r="G284" s="23">
        <f>SUM(H284:J284)</f>
        <v>3458</v>
      </c>
      <c r="H284" s="23">
        <f>SUM(H285)</f>
        <v>3458</v>
      </c>
      <c r="I284" s="23">
        <v>0</v>
      </c>
      <c r="J284" s="24"/>
      <c r="K284" s="23">
        <f>SUM(L284:N284)</f>
        <v>2593</v>
      </c>
      <c r="L284" s="23">
        <f>SUM(L285)</f>
        <v>2593</v>
      </c>
      <c r="M284" s="24">
        <v>0</v>
      </c>
    </row>
    <row r="285" spans="1:13" ht="34.5" customHeight="1">
      <c r="A285" s="131" t="s">
        <v>119</v>
      </c>
      <c r="B285" s="19">
        <v>70</v>
      </c>
      <c r="C285" s="20">
        <v>10</v>
      </c>
      <c r="D285" s="20">
        <v>3</v>
      </c>
      <c r="E285" s="21">
        <v>7950000</v>
      </c>
      <c r="F285" s="22">
        <v>500</v>
      </c>
      <c r="G285" s="23">
        <f>SUM(H285:J285)</f>
        <v>3458</v>
      </c>
      <c r="H285" s="23">
        <f>SUM('[1]2012-2013'!$I$172)</f>
        <v>3458</v>
      </c>
      <c r="I285" s="23">
        <v>0</v>
      </c>
      <c r="J285" s="24"/>
      <c r="K285" s="23">
        <f>SUM(L285:N285)</f>
        <v>2593</v>
      </c>
      <c r="L285" s="23">
        <f>SUM('[1]2012-2013'!$P$172)</f>
        <v>2593</v>
      </c>
      <c r="M285" s="24">
        <v>0</v>
      </c>
    </row>
    <row r="286" spans="1:13" s="16" customFormat="1" ht="18.75" customHeight="1">
      <c r="A286" s="100" t="s">
        <v>120</v>
      </c>
      <c r="B286" s="11">
        <v>50</v>
      </c>
      <c r="C286" s="12"/>
      <c r="D286" s="12"/>
      <c r="E286" s="13"/>
      <c r="F286" s="14"/>
      <c r="G286" s="15">
        <f>SUM(G287+G291+G294)</f>
        <v>33523</v>
      </c>
      <c r="H286" s="15">
        <f>SUM(H287+H291+H294)</f>
        <v>33523</v>
      </c>
      <c r="I286" s="15">
        <f>SUM(I287)</f>
        <v>0</v>
      </c>
      <c r="J286" s="17">
        <f>SUM(J287)</f>
        <v>0</v>
      </c>
      <c r="K286" s="15">
        <f>SUM(K287+K291+K294)</f>
        <v>29398</v>
      </c>
      <c r="L286" s="15">
        <f>SUM(L287+L291+L294)</f>
        <v>29398</v>
      </c>
      <c r="M286" s="17">
        <f>SUM(M287)</f>
        <v>0</v>
      </c>
    </row>
    <row r="287" spans="1:13" s="16" customFormat="1" ht="18" customHeight="1">
      <c r="A287" s="100" t="s">
        <v>160</v>
      </c>
      <c r="B287" s="11">
        <v>50</v>
      </c>
      <c r="C287" s="12">
        <v>1</v>
      </c>
      <c r="D287" s="12"/>
      <c r="E287" s="13"/>
      <c r="F287" s="14"/>
      <c r="G287" s="15">
        <f>SUM(G290)</f>
        <v>27093</v>
      </c>
      <c r="H287" s="15">
        <f>SUM(H290)</f>
        <v>27093</v>
      </c>
      <c r="I287" s="15">
        <f>SUM(I288+I294)</f>
        <v>0</v>
      </c>
      <c r="J287" s="17">
        <f>SUM(J288+J294)</f>
        <v>0</v>
      </c>
      <c r="K287" s="15">
        <f>SUM(K290)</f>
        <v>27093</v>
      </c>
      <c r="L287" s="15">
        <f>SUM(L290)</f>
        <v>27093</v>
      </c>
      <c r="M287" s="17">
        <f>SUM(M288+M294)</f>
        <v>0</v>
      </c>
    </row>
    <row r="288" spans="1:13" s="16" customFormat="1" ht="20.25" customHeight="1">
      <c r="A288" s="136" t="s">
        <v>160</v>
      </c>
      <c r="B288" s="11">
        <v>50</v>
      </c>
      <c r="C288" s="12">
        <v>1</v>
      </c>
      <c r="D288" s="12">
        <v>0</v>
      </c>
      <c r="E288" s="13"/>
      <c r="F288" s="14"/>
      <c r="G288" s="15">
        <f>SUM(G289)</f>
        <v>27093</v>
      </c>
      <c r="H288" s="15">
        <f aca="true" t="shared" si="48" ref="H288:M289">SUM(H289)</f>
        <v>27093</v>
      </c>
      <c r="I288" s="15">
        <f t="shared" si="48"/>
        <v>0</v>
      </c>
      <c r="J288" s="17">
        <f t="shared" si="48"/>
        <v>0</v>
      </c>
      <c r="K288" s="15">
        <f>SUM(K289)</f>
        <v>27093</v>
      </c>
      <c r="L288" s="15">
        <f t="shared" si="48"/>
        <v>27093</v>
      </c>
      <c r="M288" s="17">
        <f t="shared" si="48"/>
        <v>0</v>
      </c>
    </row>
    <row r="289" spans="1:13" ht="41.25" customHeight="1">
      <c r="A289" s="101" t="s">
        <v>203</v>
      </c>
      <c r="B289" s="19">
        <v>50</v>
      </c>
      <c r="C289" s="20">
        <v>1</v>
      </c>
      <c r="D289" s="20">
        <v>6</v>
      </c>
      <c r="E289" s="21"/>
      <c r="F289" s="22"/>
      <c r="G289" s="23">
        <f>SUM(G290)</f>
        <v>27093</v>
      </c>
      <c r="H289" s="23">
        <f t="shared" si="48"/>
        <v>27093</v>
      </c>
      <c r="I289" s="23">
        <f t="shared" si="48"/>
        <v>0</v>
      </c>
      <c r="J289" s="24">
        <f t="shared" si="48"/>
        <v>0</v>
      </c>
      <c r="K289" s="23">
        <f>SUM(K290)</f>
        <v>27093</v>
      </c>
      <c r="L289" s="23">
        <f t="shared" si="48"/>
        <v>27093</v>
      </c>
      <c r="M289" s="24">
        <f t="shared" si="48"/>
        <v>0</v>
      </c>
    </row>
    <row r="290" spans="1:13" ht="18" customHeight="1">
      <c r="A290" s="101" t="s">
        <v>153</v>
      </c>
      <c r="B290" s="19">
        <v>50</v>
      </c>
      <c r="C290" s="20">
        <v>1</v>
      </c>
      <c r="D290" s="20">
        <v>6</v>
      </c>
      <c r="E290" s="21">
        <v>20400</v>
      </c>
      <c r="F290" s="22">
        <v>500</v>
      </c>
      <c r="G290" s="23">
        <f>SUM(H290:J290)</f>
        <v>27093</v>
      </c>
      <c r="H290" s="23">
        <f>SUM('[1]2012-2013'!$I$21)</f>
        <v>27093</v>
      </c>
      <c r="I290" s="23">
        <f>SUM('[2]Аналитич.табл.'!U21)</f>
        <v>0</v>
      </c>
      <c r="J290" s="24">
        <f>SUM('[2]Аналитич.табл.'!V21)</f>
        <v>0</v>
      </c>
      <c r="K290" s="23">
        <f>SUM(L290:N290)</f>
        <v>27093</v>
      </c>
      <c r="L290" s="23">
        <f>SUM('[1]2012-2013'!$P$21)</f>
        <v>27093</v>
      </c>
      <c r="M290" s="24">
        <v>0</v>
      </c>
    </row>
    <row r="291" spans="1:13" ht="18" customHeight="1">
      <c r="A291" s="11" t="s">
        <v>157</v>
      </c>
      <c r="B291" s="11">
        <v>50</v>
      </c>
      <c r="C291" s="12">
        <v>4</v>
      </c>
      <c r="D291" s="12"/>
      <c r="E291" s="13"/>
      <c r="F291" s="14"/>
      <c r="G291" s="15">
        <f>SUM(G292)</f>
        <v>2005</v>
      </c>
      <c r="H291" s="15">
        <f>SUM(H292)</f>
        <v>2005</v>
      </c>
      <c r="I291" s="15">
        <v>0</v>
      </c>
      <c r="J291" s="17"/>
      <c r="K291" s="15">
        <f>SUM(K292)</f>
        <v>2005</v>
      </c>
      <c r="L291" s="15">
        <f>SUM(L292)</f>
        <v>2005</v>
      </c>
      <c r="M291" s="17">
        <v>0</v>
      </c>
    </row>
    <row r="292" spans="1:13" ht="18" customHeight="1">
      <c r="A292" s="19" t="s">
        <v>156</v>
      </c>
      <c r="B292" s="19">
        <v>50</v>
      </c>
      <c r="C292" s="20">
        <v>4</v>
      </c>
      <c r="D292" s="20">
        <v>10</v>
      </c>
      <c r="E292" s="21"/>
      <c r="F292" s="22"/>
      <c r="G292" s="23">
        <f>SUM(G293)</f>
        <v>2005</v>
      </c>
      <c r="H292" s="23">
        <f>SUM(H293)</f>
        <v>2005</v>
      </c>
      <c r="I292" s="23">
        <v>0</v>
      </c>
      <c r="J292" s="24"/>
      <c r="K292" s="23">
        <f>SUM(K293)</f>
        <v>2005</v>
      </c>
      <c r="L292" s="23">
        <f>SUM(L293)</f>
        <v>2005</v>
      </c>
      <c r="M292" s="24">
        <v>0</v>
      </c>
    </row>
    <row r="293" spans="1:13" ht="36" customHeight="1">
      <c r="A293" s="103" t="s">
        <v>41</v>
      </c>
      <c r="B293" s="19">
        <v>50</v>
      </c>
      <c r="C293" s="20">
        <v>4</v>
      </c>
      <c r="D293" s="20">
        <v>10</v>
      </c>
      <c r="E293" s="21">
        <v>3300200</v>
      </c>
      <c r="F293" s="22">
        <v>500</v>
      </c>
      <c r="G293" s="23">
        <f>SUM(H293:J293)</f>
        <v>2005</v>
      </c>
      <c r="H293" s="23">
        <f>SUM('[1]2012-2013'!$I$53)</f>
        <v>2005</v>
      </c>
      <c r="I293" s="23">
        <v>0</v>
      </c>
      <c r="J293" s="24"/>
      <c r="K293" s="23">
        <f>SUM(L293:N293)</f>
        <v>2005</v>
      </c>
      <c r="L293" s="23">
        <f>SUM('[1]2012-2013'!$P$53)</f>
        <v>2005</v>
      </c>
      <c r="M293" s="24">
        <v>0</v>
      </c>
    </row>
    <row r="294" spans="1:13" s="16" customFormat="1" ht="18" customHeight="1">
      <c r="A294" s="100" t="s">
        <v>180</v>
      </c>
      <c r="B294" s="11">
        <v>50</v>
      </c>
      <c r="C294" s="12">
        <v>13</v>
      </c>
      <c r="D294" s="12">
        <v>0</v>
      </c>
      <c r="E294" s="13"/>
      <c r="F294" s="14"/>
      <c r="G294" s="15">
        <f>SUM(G295)</f>
        <v>4425</v>
      </c>
      <c r="H294" s="15">
        <f aca="true" t="shared" si="49" ref="H294:M295">SUM(H295)</f>
        <v>4425</v>
      </c>
      <c r="I294" s="15">
        <f t="shared" si="49"/>
        <v>0</v>
      </c>
      <c r="J294" s="17">
        <f t="shared" si="49"/>
        <v>0</v>
      </c>
      <c r="K294" s="15">
        <f>SUM(K295)</f>
        <v>300</v>
      </c>
      <c r="L294" s="15">
        <f t="shared" si="49"/>
        <v>300</v>
      </c>
      <c r="M294" s="17">
        <f t="shared" si="49"/>
        <v>0</v>
      </c>
    </row>
    <row r="295" spans="1:13" ht="20.25" customHeight="1">
      <c r="A295" s="101" t="s">
        <v>179</v>
      </c>
      <c r="B295" s="19">
        <v>50</v>
      </c>
      <c r="C295" s="20">
        <v>13</v>
      </c>
      <c r="D295" s="20">
        <v>1</v>
      </c>
      <c r="E295" s="21"/>
      <c r="F295" s="22"/>
      <c r="G295" s="23">
        <f>SUM(G296)</f>
        <v>4425</v>
      </c>
      <c r="H295" s="23">
        <f t="shared" si="49"/>
        <v>4425</v>
      </c>
      <c r="I295" s="23">
        <f t="shared" si="49"/>
        <v>0</v>
      </c>
      <c r="J295" s="24">
        <f t="shared" si="49"/>
        <v>0</v>
      </c>
      <c r="K295" s="23">
        <f>SUM(K296)</f>
        <v>300</v>
      </c>
      <c r="L295" s="23">
        <f t="shared" si="49"/>
        <v>300</v>
      </c>
      <c r="M295" s="24">
        <f t="shared" si="49"/>
        <v>0</v>
      </c>
    </row>
    <row r="296" spans="1:13" ht="18" customHeight="1">
      <c r="A296" s="101" t="s">
        <v>121</v>
      </c>
      <c r="B296" s="19">
        <v>50</v>
      </c>
      <c r="C296" s="20">
        <v>13</v>
      </c>
      <c r="D296" s="20">
        <v>1</v>
      </c>
      <c r="E296" s="21">
        <v>650300</v>
      </c>
      <c r="F296" s="22">
        <v>13</v>
      </c>
      <c r="G296" s="23">
        <f>SUM(H296:J296)</f>
        <v>4425</v>
      </c>
      <c r="H296" s="23">
        <v>4425</v>
      </c>
      <c r="I296" s="23">
        <f>SUM('[2]Аналитич.табл.'!U27)</f>
        <v>0</v>
      </c>
      <c r="J296" s="24">
        <f>SUM('[2]Аналитич.табл.'!V27)</f>
        <v>0</v>
      </c>
      <c r="K296" s="23">
        <f>SUM(L296:N296)</f>
        <v>300</v>
      </c>
      <c r="L296" s="23">
        <f>SUM('[1]2012-2013'!$P$205)</f>
        <v>300</v>
      </c>
      <c r="M296" s="24"/>
    </row>
    <row r="297" spans="1:13" s="16" customFormat="1" ht="20.25" customHeight="1">
      <c r="A297" s="100" t="s">
        <v>122</v>
      </c>
      <c r="B297" s="11">
        <v>80</v>
      </c>
      <c r="C297" s="12"/>
      <c r="D297" s="12"/>
      <c r="E297" s="13"/>
      <c r="F297" s="14"/>
      <c r="G297" s="15">
        <f>SUM(H297:I297)</f>
        <v>1139999</v>
      </c>
      <c r="H297" s="15">
        <f>SUM(H307+H354+H318+H298)</f>
        <v>506985.7</v>
      </c>
      <c r="I297" s="15">
        <f>SUM(I307+I354+I298+I304)</f>
        <v>633013.3</v>
      </c>
      <c r="J297" s="17"/>
      <c r="K297" s="15">
        <f>SUM(L297:M297)</f>
        <v>1148244.3</v>
      </c>
      <c r="L297" s="15">
        <f>SUM(L307+L354+L318+L298)</f>
        <v>506985.7</v>
      </c>
      <c r="M297" s="17">
        <f>SUM(M307+M354+M298+M304)</f>
        <v>641258.6000000001</v>
      </c>
    </row>
    <row r="298" spans="1:13" s="16" customFormat="1" ht="22.5" customHeight="1" hidden="1">
      <c r="A298" s="11" t="s">
        <v>157</v>
      </c>
      <c r="B298" s="11">
        <v>230</v>
      </c>
      <c r="C298" s="12">
        <v>4</v>
      </c>
      <c r="D298" s="12"/>
      <c r="E298" s="13"/>
      <c r="F298" s="14"/>
      <c r="G298" s="15">
        <f>SUM(G299+G302)</f>
        <v>0</v>
      </c>
      <c r="H298" s="15">
        <f>SUM(H299+H302)</f>
        <v>0</v>
      </c>
      <c r="I298" s="15">
        <f>SUM(I299+I302)</f>
        <v>0</v>
      </c>
      <c r="J298" s="17"/>
      <c r="K298" s="15">
        <f>SUM(K299+K302)</f>
        <v>0</v>
      </c>
      <c r="L298" s="15">
        <f>SUM(L299+L302)</f>
        <v>0</v>
      </c>
      <c r="M298" s="17">
        <f>SUM(M299+M302)</f>
        <v>0</v>
      </c>
    </row>
    <row r="299" spans="1:13" s="16" customFormat="1" ht="12" customHeight="1" hidden="1">
      <c r="A299" s="108" t="s">
        <v>216</v>
      </c>
      <c r="B299" s="11">
        <v>230</v>
      </c>
      <c r="C299" s="12">
        <v>4</v>
      </c>
      <c r="D299" s="12">
        <v>1</v>
      </c>
      <c r="E299" s="13"/>
      <c r="F299" s="14"/>
      <c r="G299" s="15">
        <f>SUM(H299:J299)</f>
        <v>0</v>
      </c>
      <c r="H299" s="15">
        <f>SUM(H300)</f>
        <v>0</v>
      </c>
      <c r="I299" s="15">
        <f>SUM(I300+I301)</f>
        <v>0</v>
      </c>
      <c r="J299" s="17"/>
      <c r="K299" s="15">
        <f>SUM(L299:N299)</f>
        <v>0</v>
      </c>
      <c r="L299" s="15">
        <f>SUM(L300)</f>
        <v>0</v>
      </c>
      <c r="M299" s="17">
        <f>SUM(M300+M301)</f>
        <v>0</v>
      </c>
    </row>
    <row r="300" spans="1:13" s="16" customFormat="1" ht="35.25" customHeight="1" hidden="1">
      <c r="A300" s="101" t="s">
        <v>61</v>
      </c>
      <c r="B300" s="19">
        <v>230</v>
      </c>
      <c r="C300" s="20">
        <v>4</v>
      </c>
      <c r="D300" s="20">
        <v>1</v>
      </c>
      <c r="E300" s="21">
        <v>5100301</v>
      </c>
      <c r="F300" s="22">
        <v>1</v>
      </c>
      <c r="G300" s="15">
        <f>SUM(H300:J300)</f>
        <v>0</v>
      </c>
      <c r="H300" s="15">
        <f>SUM(H301)</f>
        <v>0</v>
      </c>
      <c r="I300" s="15"/>
      <c r="J300" s="17"/>
      <c r="K300" s="15">
        <f>SUM(L300:N300)</f>
        <v>0</v>
      </c>
      <c r="L300" s="15">
        <f>SUM(L301)</f>
        <v>0</v>
      </c>
      <c r="M300" s="17"/>
    </row>
    <row r="301" spans="1:13" s="16" customFormat="1" ht="35.25" customHeight="1" hidden="1">
      <c r="A301" s="101" t="s">
        <v>62</v>
      </c>
      <c r="B301" s="19">
        <v>230</v>
      </c>
      <c r="C301" s="20">
        <v>4</v>
      </c>
      <c r="D301" s="20">
        <v>1</v>
      </c>
      <c r="E301" s="21">
        <v>5224500</v>
      </c>
      <c r="F301" s="22">
        <v>1</v>
      </c>
      <c r="G301" s="15">
        <f>SUM(H301:J301)</f>
        <v>0</v>
      </c>
      <c r="H301" s="15"/>
      <c r="I301" s="15"/>
      <c r="J301" s="17"/>
      <c r="K301" s="15">
        <f>SUM(L301:N301)</f>
        <v>0</v>
      </c>
      <c r="L301" s="15"/>
      <c r="M301" s="17"/>
    </row>
    <row r="302" spans="1:13" s="16" customFormat="1" ht="24" customHeight="1" hidden="1">
      <c r="A302" s="11" t="s">
        <v>156</v>
      </c>
      <c r="B302" s="11">
        <v>230</v>
      </c>
      <c r="C302" s="12">
        <v>4</v>
      </c>
      <c r="D302" s="12">
        <v>10</v>
      </c>
      <c r="E302" s="13"/>
      <c r="F302" s="14"/>
      <c r="G302" s="15">
        <f>SUM(G303)</f>
        <v>0</v>
      </c>
      <c r="H302" s="15">
        <f>SUM(H303)</f>
        <v>0</v>
      </c>
      <c r="I302" s="15"/>
      <c r="J302" s="17"/>
      <c r="K302" s="15">
        <f>SUM(K303)</f>
        <v>0</v>
      </c>
      <c r="L302" s="15">
        <f>SUM(L303)</f>
        <v>0</v>
      </c>
      <c r="M302" s="17"/>
    </row>
    <row r="303" spans="1:13" s="16" customFormat="1" ht="39" customHeight="1" hidden="1">
      <c r="A303" s="103" t="s">
        <v>41</v>
      </c>
      <c r="B303" s="19">
        <v>230</v>
      </c>
      <c r="C303" s="20">
        <v>4</v>
      </c>
      <c r="D303" s="20">
        <v>10</v>
      </c>
      <c r="E303" s="21">
        <v>3300200</v>
      </c>
      <c r="F303" s="22">
        <v>500</v>
      </c>
      <c r="G303" s="15">
        <f>SUM(H303:J303)</f>
        <v>0</v>
      </c>
      <c r="H303" s="15">
        <f>SUM('[1]2011'!$P$72)</f>
        <v>0</v>
      </c>
      <c r="I303" s="15"/>
      <c r="J303" s="17"/>
      <c r="K303" s="15">
        <f>SUM(L303:N303)</f>
        <v>0</v>
      </c>
      <c r="L303" s="15">
        <f>SUM('[1]2011'!$P$72)</f>
        <v>0</v>
      </c>
      <c r="M303" s="17"/>
    </row>
    <row r="304" spans="1:13" s="16" customFormat="1" ht="22.5" customHeight="1" hidden="1">
      <c r="A304" s="137" t="s">
        <v>175</v>
      </c>
      <c r="B304" s="11">
        <v>230</v>
      </c>
      <c r="C304" s="12">
        <v>6</v>
      </c>
      <c r="D304" s="12">
        <v>0</v>
      </c>
      <c r="E304" s="13"/>
      <c r="F304" s="22"/>
      <c r="G304" s="15">
        <f>SUM(H304:J304)</f>
        <v>0</v>
      </c>
      <c r="H304" s="15"/>
      <c r="I304" s="15">
        <f>SUM(I305)</f>
        <v>0</v>
      </c>
      <c r="J304" s="17"/>
      <c r="K304" s="15">
        <f>SUM(L304:N304)</f>
        <v>0</v>
      </c>
      <c r="L304" s="15"/>
      <c r="M304" s="17">
        <f>SUM(M305)</f>
        <v>0</v>
      </c>
    </row>
    <row r="305" spans="1:13" s="16" customFormat="1" ht="22.5" customHeight="1" hidden="1">
      <c r="A305" s="138" t="s">
        <v>123</v>
      </c>
      <c r="B305" s="19">
        <v>230</v>
      </c>
      <c r="C305" s="20">
        <v>6</v>
      </c>
      <c r="D305" s="20">
        <v>5</v>
      </c>
      <c r="E305" s="21"/>
      <c r="F305" s="22"/>
      <c r="G305" s="15">
        <f>SUM(H305:J305)</f>
        <v>0</v>
      </c>
      <c r="H305" s="15"/>
      <c r="I305" s="15">
        <f>SUM(I306)</f>
        <v>0</v>
      </c>
      <c r="J305" s="17"/>
      <c r="K305" s="15">
        <f>SUM(L305:N305)</f>
        <v>0</v>
      </c>
      <c r="L305" s="15"/>
      <c r="M305" s="17">
        <f>SUM(M306)</f>
        <v>0</v>
      </c>
    </row>
    <row r="306" spans="1:13" s="16" customFormat="1" ht="36.75" customHeight="1" hidden="1">
      <c r="A306" s="130" t="s">
        <v>124</v>
      </c>
      <c r="B306" s="19">
        <v>230</v>
      </c>
      <c r="C306" s="20">
        <v>6</v>
      </c>
      <c r="D306" s="20">
        <v>5</v>
      </c>
      <c r="E306" s="21">
        <v>5222200</v>
      </c>
      <c r="F306" s="22">
        <v>500</v>
      </c>
      <c r="G306" s="15">
        <f>SUM(H306:J306)</f>
        <v>0</v>
      </c>
      <c r="H306" s="15"/>
      <c r="I306" s="15"/>
      <c r="J306" s="17"/>
      <c r="K306" s="15">
        <f>SUM(L306:N306)</f>
        <v>0</v>
      </c>
      <c r="L306" s="15"/>
      <c r="M306" s="17"/>
    </row>
    <row r="307" spans="1:13" s="89" customFormat="1" ht="18" customHeight="1">
      <c r="A307" s="104" t="s">
        <v>196</v>
      </c>
      <c r="B307" s="11">
        <v>80</v>
      </c>
      <c r="C307" s="12">
        <v>7</v>
      </c>
      <c r="D307" s="12"/>
      <c r="E307" s="13"/>
      <c r="F307" s="14"/>
      <c r="G307" s="15">
        <f>SUM(G308+G314+G324+G333)</f>
        <v>1109686</v>
      </c>
      <c r="H307" s="15">
        <f>SUM(H308+H314+H324+H333)</f>
        <v>506985.7</v>
      </c>
      <c r="I307" s="15">
        <f>SUM(I308+I314+I324+I333)</f>
        <v>602700.3</v>
      </c>
      <c r="J307" s="17"/>
      <c r="K307" s="15">
        <f>SUM(K308+K314+K324+K333)</f>
        <v>1117768.2999999998</v>
      </c>
      <c r="L307" s="15">
        <f>SUM(L308+L314+L324+L333)</f>
        <v>506985.7</v>
      </c>
      <c r="M307" s="17">
        <f>SUM(M308+M314+M324+M333)</f>
        <v>610782.6000000001</v>
      </c>
    </row>
    <row r="308" spans="1:13" ht="18" customHeight="1">
      <c r="A308" s="100" t="s">
        <v>195</v>
      </c>
      <c r="B308" s="11">
        <v>80</v>
      </c>
      <c r="C308" s="12">
        <v>7</v>
      </c>
      <c r="D308" s="12">
        <v>1</v>
      </c>
      <c r="E308" s="13"/>
      <c r="F308" s="14"/>
      <c r="G308" s="15">
        <f>SUM(G309+G311+G312)</f>
        <v>325127.9</v>
      </c>
      <c r="H308" s="15">
        <f>SUM(H309+H312)</f>
        <v>321667</v>
      </c>
      <c r="I308" s="15">
        <f>SUM(I309+I311)</f>
        <v>3460.8999999999996</v>
      </c>
      <c r="J308" s="17"/>
      <c r="K308" s="15">
        <f>SUM(K309+K311+K312)</f>
        <v>325248.9</v>
      </c>
      <c r="L308" s="15">
        <f>SUM(L309+L312)</f>
        <v>321667</v>
      </c>
      <c r="M308" s="17">
        <f>SUM(M309+M311)</f>
        <v>3581.9</v>
      </c>
    </row>
    <row r="309" spans="1:13" ht="18" customHeight="1">
      <c r="A309" s="101" t="s">
        <v>125</v>
      </c>
      <c r="B309" s="19">
        <v>80</v>
      </c>
      <c r="C309" s="20">
        <v>7</v>
      </c>
      <c r="D309" s="20">
        <v>1</v>
      </c>
      <c r="E309" s="21">
        <v>4200000</v>
      </c>
      <c r="F309" s="22"/>
      <c r="G309" s="23">
        <f>SUM(H309:I309)</f>
        <v>325127.9</v>
      </c>
      <c r="H309" s="23">
        <f>SUM(H310)</f>
        <v>321667</v>
      </c>
      <c r="I309" s="23">
        <f>SUM(I310)</f>
        <v>3460.8999999999996</v>
      </c>
      <c r="J309" s="24"/>
      <c r="K309" s="23">
        <f>SUM(L309:M309)</f>
        <v>325248.9</v>
      </c>
      <c r="L309" s="23">
        <f>SUM(L310)</f>
        <v>321667</v>
      </c>
      <c r="M309" s="24">
        <f>SUM(M310)</f>
        <v>3581.9</v>
      </c>
    </row>
    <row r="310" spans="1:13" ht="18.75" customHeight="1" thickBot="1">
      <c r="A310" s="102" t="s">
        <v>164</v>
      </c>
      <c r="B310" s="19">
        <v>80</v>
      </c>
      <c r="C310" s="20">
        <v>7</v>
      </c>
      <c r="D310" s="20">
        <v>1</v>
      </c>
      <c r="E310" s="21">
        <v>4209900</v>
      </c>
      <c r="F310" s="22">
        <v>1</v>
      </c>
      <c r="G310" s="23">
        <f>SUM(H310:I310)</f>
        <v>325127.9</v>
      </c>
      <c r="H310" s="31">
        <f>SUM('[1]2012-2013'!$I$79+'[1]2012-2013'!$I$80+'[1]2012-2013'!$I$81+'[1]2012-2013'!$I$82+'[1]2012-2013'!$I$83+'[1]2012-2013'!$I$84+'[1]2012-2013'!$I$85+'[1]2012-2013'!$I$86+'[1]2012-2013'!$I$87+'[1]2012-2013'!$I$88+'[1]2012-2013'!$I$89+'[1]2012-2013'!$I$90)</f>
        <v>321667</v>
      </c>
      <c r="I310" s="31">
        <f>SUM('[1]2012-2013'!$J$79+'[1]2012-2013'!$J$80+'[1]2012-2013'!$J$81+'[1]2012-2013'!$J$82+'[1]2012-2013'!$J$83+'[1]2012-2013'!$J$84+'[1]2012-2013'!$J$85+'[1]2012-2013'!$J$86+'[1]2012-2013'!$J$87+'[1]2012-2013'!$J$88+'[1]2012-2013'!$J$89+'[1]2012-2013'!$J$90)</f>
        <v>3460.8999999999996</v>
      </c>
      <c r="J310" s="34"/>
      <c r="K310" s="23">
        <f>SUM(L310:M310)</f>
        <v>325248.9</v>
      </c>
      <c r="L310" s="31">
        <f>SUM('[1]2012-2013'!$P$79+'[1]2012-2013'!$P$80+'[1]2012-2013'!$P$81+'[1]2012-2013'!$P$82+'[1]2012-2013'!$P$83+'[1]2012-2013'!$P$84+'[1]2012-2013'!$P$85+'[1]2012-2013'!$P$86+'[1]2012-2013'!$P$87+'[1]2012-2013'!$P$88+'[1]2012-2013'!$P$89+'[1]2012-2013'!$P$90)</f>
        <v>321667</v>
      </c>
      <c r="M310" s="34">
        <f>SUM('[1]2012-2013'!$Q$79+'[1]2012-2013'!$Q$80+'[1]2012-2013'!$Q$81+'[1]2012-2013'!$Q$82+'[1]2012-2013'!$Q$83+'[1]2012-2013'!$Q$84+'[1]2012-2013'!$Q$85+'[1]2012-2013'!$Q$86+'[1]2012-2013'!$Q$87+'[1]2012-2013'!$Q$88+'[1]2012-2013'!$Q$89+'[1]2012-2013'!$Q$90)</f>
        <v>3581.9</v>
      </c>
    </row>
    <row r="311" spans="1:13" ht="18" customHeight="1" hidden="1">
      <c r="A311" s="130" t="s">
        <v>126</v>
      </c>
      <c r="B311" s="96">
        <v>230</v>
      </c>
      <c r="C311" s="52">
        <v>7</v>
      </c>
      <c r="D311" s="52">
        <v>1</v>
      </c>
      <c r="E311" s="44">
        <v>5225602</v>
      </c>
      <c r="F311" s="45">
        <v>1</v>
      </c>
      <c r="G311" s="57">
        <f>SUM(H311:J311)</f>
        <v>0</v>
      </c>
      <c r="H311" s="97"/>
      <c r="I311" s="97"/>
      <c r="J311" s="97"/>
      <c r="K311" s="57">
        <f>SUM(L311:N311)</f>
        <v>0</v>
      </c>
      <c r="L311" s="97"/>
      <c r="M311" s="98"/>
    </row>
    <row r="312" spans="1:13" ht="18" customHeight="1" hidden="1">
      <c r="A312" s="18" t="s">
        <v>57</v>
      </c>
      <c r="B312" s="96">
        <v>230</v>
      </c>
      <c r="C312" s="52">
        <v>7</v>
      </c>
      <c r="D312" s="52">
        <v>1</v>
      </c>
      <c r="E312" s="44">
        <v>7950000</v>
      </c>
      <c r="F312" s="45">
        <v>1</v>
      </c>
      <c r="G312" s="57">
        <f>SUM(G313)</f>
        <v>0</v>
      </c>
      <c r="H312" s="57">
        <f>SUM(H313)</f>
        <v>0</v>
      </c>
      <c r="I312" s="57">
        <f>SUM(I313)</f>
        <v>0</v>
      </c>
      <c r="J312" s="57"/>
      <c r="K312" s="57">
        <f>SUM(K313)</f>
        <v>0</v>
      </c>
      <c r="L312" s="57">
        <f>SUM(L313)</f>
        <v>0</v>
      </c>
      <c r="M312" s="54">
        <f>SUM(M313)</f>
        <v>0</v>
      </c>
    </row>
    <row r="313" spans="1:13" ht="8.25" customHeight="1" hidden="1">
      <c r="A313" s="130" t="s">
        <v>127</v>
      </c>
      <c r="B313" s="96">
        <v>230</v>
      </c>
      <c r="C313" s="52">
        <v>7</v>
      </c>
      <c r="D313" s="52">
        <v>1</v>
      </c>
      <c r="E313" s="44">
        <v>7950000</v>
      </c>
      <c r="F313" s="45">
        <v>1</v>
      </c>
      <c r="G313" s="23"/>
      <c r="H313" s="31"/>
      <c r="I313" s="31"/>
      <c r="J313" s="34"/>
      <c r="K313" s="23"/>
      <c r="L313" s="31"/>
      <c r="M313" s="34"/>
    </row>
    <row r="314" spans="1:13" ht="23.25" customHeight="1">
      <c r="A314" s="10" t="s">
        <v>194</v>
      </c>
      <c r="B314" s="11">
        <v>80</v>
      </c>
      <c r="C314" s="12">
        <v>7</v>
      </c>
      <c r="D314" s="12">
        <v>2</v>
      </c>
      <c r="E314" s="13"/>
      <c r="F314" s="14"/>
      <c r="G314" s="91">
        <f>SUM(H314:I314)</f>
        <v>655267.8999999999</v>
      </c>
      <c r="H314" s="42">
        <f>SUM(H315+H318)</f>
        <v>72433.79999999999</v>
      </c>
      <c r="I314" s="42">
        <f>SUM(I315+I318+I321)</f>
        <v>582834.1</v>
      </c>
      <c r="J314" s="82"/>
      <c r="K314" s="91">
        <f>SUM(L314:M314)</f>
        <v>662990.8999999999</v>
      </c>
      <c r="L314" s="42">
        <f>SUM(L315+L318)</f>
        <v>72433.79999999999</v>
      </c>
      <c r="M314" s="43">
        <f>SUM(M315+M318+M321)</f>
        <v>590557.1</v>
      </c>
    </row>
    <row r="315" spans="1:13" ht="21.75" customHeight="1">
      <c r="A315" s="18" t="s">
        <v>128</v>
      </c>
      <c r="B315" s="19">
        <v>80</v>
      </c>
      <c r="C315" s="20">
        <v>7</v>
      </c>
      <c r="D315" s="20">
        <v>2</v>
      </c>
      <c r="E315" s="21">
        <v>4210000</v>
      </c>
      <c r="F315" s="22"/>
      <c r="G315" s="23">
        <f>SUM(G316)</f>
        <v>548073.7999999999</v>
      </c>
      <c r="H315" s="23">
        <f>SUM(H316:H317)</f>
        <v>72433.79999999999</v>
      </c>
      <c r="I315" s="23">
        <f>SUM(I316:I317)</f>
        <v>580699.1</v>
      </c>
      <c r="J315" s="24"/>
      <c r="K315" s="23">
        <f>SUM(K316)</f>
        <v>556457.7999999999</v>
      </c>
      <c r="L315" s="23">
        <f>SUM(L316:L317)</f>
        <v>72433.79999999999</v>
      </c>
      <c r="M315" s="24">
        <f>SUM(M316:M317)</f>
        <v>588421.1</v>
      </c>
    </row>
    <row r="316" spans="1:13" ht="20.25" customHeight="1">
      <c r="A316" s="30" t="s">
        <v>164</v>
      </c>
      <c r="B316" s="19">
        <v>80</v>
      </c>
      <c r="C316" s="20">
        <v>7</v>
      </c>
      <c r="D316" s="20">
        <v>2</v>
      </c>
      <c r="E316" s="21">
        <v>4219900</v>
      </c>
      <c r="F316" s="22">
        <v>1</v>
      </c>
      <c r="G316" s="23">
        <f>SUM(H316:I316)</f>
        <v>548073.7999999999</v>
      </c>
      <c r="H316" s="31">
        <f>SUM('[1]2012-2013'!$I$95+'[1]2012-2013'!$I$96+'[1]2012-2013'!$I$97+'[1]2012-2013'!$I$98+'[1]2012-2013'!$I$99+'[1]2012-2013'!$I$100+'[1]2012-2013'!$I$101)</f>
        <v>59967.69999999999</v>
      </c>
      <c r="I316" s="31">
        <v>488106.1</v>
      </c>
      <c r="J316" s="34"/>
      <c r="K316" s="23">
        <f>SUM(L316:M316)</f>
        <v>556457.7999999999</v>
      </c>
      <c r="L316" s="31">
        <f>SUM('[1]2012-2013'!$P$95+'[1]2012-2013'!$P$96+'[1]2012-2013'!$P$97+'[1]2012-2013'!$P$98+'[1]2012-2013'!$P$99+'[1]2012-2013'!$P$100+'[1]2012-2013'!$P$101)</f>
        <v>59967.69999999999</v>
      </c>
      <c r="M316" s="34">
        <v>496490.1</v>
      </c>
    </row>
    <row r="317" spans="1:13" ht="20.25" customHeight="1">
      <c r="A317" s="30" t="s">
        <v>83</v>
      </c>
      <c r="B317" s="19">
        <v>80</v>
      </c>
      <c r="C317" s="20">
        <v>7</v>
      </c>
      <c r="D317" s="20">
        <v>2</v>
      </c>
      <c r="E317" s="21">
        <v>4219900</v>
      </c>
      <c r="F317" s="22">
        <v>19</v>
      </c>
      <c r="G317" s="23">
        <f>SUM(H317:I317)</f>
        <v>105059.1</v>
      </c>
      <c r="H317" s="31">
        <f>SUM('[1]2012-2013'!$I$110)</f>
        <v>12466.099999999999</v>
      </c>
      <c r="I317" s="31">
        <f>SUM('[1]2012-2013'!$J$110+'[1]2012-2013'!$J$111)</f>
        <v>92593</v>
      </c>
      <c r="J317" s="34"/>
      <c r="K317" s="23">
        <f>SUM(L317:M317)</f>
        <v>104397.1</v>
      </c>
      <c r="L317" s="31">
        <f>SUM('[1]2012-2013'!$P$110)</f>
        <v>12466.099999999999</v>
      </c>
      <c r="M317" s="34">
        <f>SUM('[1]2012-2013'!$Q$110+'[1]2012-2013'!$Q$111)</f>
        <v>91931</v>
      </c>
    </row>
    <row r="318" spans="1:13" ht="20.25" customHeight="1">
      <c r="A318" s="30" t="s">
        <v>193</v>
      </c>
      <c r="B318" s="19">
        <v>80</v>
      </c>
      <c r="C318" s="20">
        <v>7</v>
      </c>
      <c r="D318" s="20">
        <v>2</v>
      </c>
      <c r="E318" s="55">
        <v>5200900</v>
      </c>
      <c r="F318" s="22"/>
      <c r="G318" s="31">
        <f>SUM(G319)</f>
        <v>2135</v>
      </c>
      <c r="H318" s="31">
        <f>SUM(H320)</f>
        <v>0</v>
      </c>
      <c r="I318" s="31">
        <f>SUM(I319)</f>
        <v>2135</v>
      </c>
      <c r="J318" s="34"/>
      <c r="K318" s="31">
        <f>SUM(K319)</f>
        <v>2136</v>
      </c>
      <c r="L318" s="31">
        <f>SUM(L320)</f>
        <v>0</v>
      </c>
      <c r="M318" s="34">
        <f>SUM(M319)</f>
        <v>2136</v>
      </c>
    </row>
    <row r="319" spans="1:13" ht="18.75" customHeight="1">
      <c r="A319" s="30" t="s">
        <v>193</v>
      </c>
      <c r="B319" s="19">
        <v>80</v>
      </c>
      <c r="C319" s="20">
        <v>7</v>
      </c>
      <c r="D319" s="20">
        <v>2</v>
      </c>
      <c r="E319" s="55">
        <v>5200902</v>
      </c>
      <c r="F319" s="22">
        <v>1</v>
      </c>
      <c r="G319" s="31">
        <f>SUM(H319:I319)</f>
        <v>2135</v>
      </c>
      <c r="H319" s="31">
        <v>0</v>
      </c>
      <c r="I319" s="31">
        <v>2135</v>
      </c>
      <c r="J319" s="34"/>
      <c r="K319" s="31">
        <f>SUM(L319:M319)</f>
        <v>2136</v>
      </c>
      <c r="L319" s="31">
        <v>0</v>
      </c>
      <c r="M319" s="34">
        <v>2136</v>
      </c>
    </row>
    <row r="320" spans="1:13" ht="29.25" customHeight="1" hidden="1">
      <c r="A320" s="30" t="s">
        <v>129</v>
      </c>
      <c r="B320" s="19">
        <v>230</v>
      </c>
      <c r="C320" s="20">
        <v>7</v>
      </c>
      <c r="D320" s="20">
        <v>2</v>
      </c>
      <c r="E320" s="55">
        <v>5200900</v>
      </c>
      <c r="F320" s="22">
        <v>3</v>
      </c>
      <c r="G320" s="23">
        <f>SUM(H320:J320)</f>
        <v>0</v>
      </c>
      <c r="H320" s="25"/>
      <c r="I320" s="139"/>
      <c r="J320" s="26"/>
      <c r="K320" s="23">
        <f>SUM(L320:N320)</f>
        <v>0</v>
      </c>
      <c r="L320" s="25"/>
      <c r="M320" s="140"/>
    </row>
    <row r="321" spans="1:13" ht="24" customHeight="1" hidden="1">
      <c r="A321" s="130" t="s">
        <v>126</v>
      </c>
      <c r="B321" s="19">
        <v>230</v>
      </c>
      <c r="C321" s="20">
        <v>7</v>
      </c>
      <c r="D321" s="20">
        <v>2</v>
      </c>
      <c r="E321" s="21">
        <v>5225602</v>
      </c>
      <c r="F321" s="22">
        <v>1</v>
      </c>
      <c r="G321" s="23">
        <f>SUM(H321:J321)</f>
        <v>0</v>
      </c>
      <c r="H321" s="25"/>
      <c r="I321" s="31"/>
      <c r="J321" s="56"/>
      <c r="K321" s="23">
        <f>SUM(L321:N321)</f>
        <v>0</v>
      </c>
      <c r="L321" s="25"/>
      <c r="M321" s="34"/>
    </row>
    <row r="322" spans="1:13" ht="24" customHeight="1" hidden="1">
      <c r="A322" s="18" t="s">
        <v>57</v>
      </c>
      <c r="B322" s="19">
        <v>230</v>
      </c>
      <c r="C322" s="20">
        <v>7</v>
      </c>
      <c r="D322" s="20">
        <v>2</v>
      </c>
      <c r="E322" s="44">
        <v>7950000</v>
      </c>
      <c r="F322" s="45">
        <v>1</v>
      </c>
      <c r="G322" s="57">
        <f>SUM(G323)</f>
        <v>0</v>
      </c>
      <c r="H322" s="57">
        <f>SUM(H323)</f>
        <v>0</v>
      </c>
      <c r="I322" s="57">
        <f>SUM(I323)</f>
        <v>0</v>
      </c>
      <c r="J322" s="57"/>
      <c r="K322" s="57">
        <f>SUM(K323)</f>
        <v>0</v>
      </c>
      <c r="L322" s="57">
        <f>SUM(L323)</f>
        <v>0</v>
      </c>
      <c r="M322" s="54">
        <f>SUM(M323)</f>
        <v>0</v>
      </c>
    </row>
    <row r="323" spans="1:13" ht="23.25" customHeight="1" hidden="1">
      <c r="A323" s="130" t="s">
        <v>127</v>
      </c>
      <c r="B323" s="19">
        <v>230</v>
      </c>
      <c r="C323" s="20">
        <v>7</v>
      </c>
      <c r="D323" s="20">
        <v>2</v>
      </c>
      <c r="E323" s="44">
        <v>7950000</v>
      </c>
      <c r="F323" s="45">
        <v>1</v>
      </c>
      <c r="G323" s="23"/>
      <c r="H323" s="31"/>
      <c r="I323" s="31"/>
      <c r="J323" s="34"/>
      <c r="K323" s="23"/>
      <c r="L323" s="31"/>
      <c r="M323" s="34"/>
    </row>
    <row r="324" spans="1:13" s="16" customFormat="1" ht="23.25" customHeight="1">
      <c r="A324" s="27" t="s">
        <v>192</v>
      </c>
      <c r="B324" s="11">
        <v>80</v>
      </c>
      <c r="C324" s="12">
        <v>7</v>
      </c>
      <c r="D324" s="12">
        <v>7</v>
      </c>
      <c r="E324" s="109"/>
      <c r="F324" s="14"/>
      <c r="G324" s="91">
        <f>SUM(G325+G328+G331)</f>
        <v>41558</v>
      </c>
      <c r="H324" s="15">
        <f>SUM(H325+H328+H332)</f>
        <v>28242.699999999997</v>
      </c>
      <c r="I324" s="15">
        <f>SUM(I325+I328+I331)</f>
        <v>13315.3</v>
      </c>
      <c r="J324" s="87"/>
      <c r="K324" s="91">
        <f>SUM(K325+K328+K331)</f>
        <v>41558</v>
      </c>
      <c r="L324" s="15">
        <f>SUM(L325+L328+L332)</f>
        <v>28242.699999999997</v>
      </c>
      <c r="M324" s="17">
        <f>SUM(M325+M328+M331)</f>
        <v>13315.3</v>
      </c>
    </row>
    <row r="325" spans="1:13" s="16" customFormat="1" ht="22.5" customHeight="1">
      <c r="A325" s="30" t="s">
        <v>15</v>
      </c>
      <c r="B325" s="19">
        <v>80</v>
      </c>
      <c r="C325" s="20">
        <v>7</v>
      </c>
      <c r="D325" s="20">
        <v>7</v>
      </c>
      <c r="E325" s="21">
        <v>4310000</v>
      </c>
      <c r="F325" s="14"/>
      <c r="G325" s="46">
        <f>SUM(H325:I325)</f>
        <v>26215.1</v>
      </c>
      <c r="H325" s="23">
        <f>SUM(H326:H327)</f>
        <v>26215.1</v>
      </c>
      <c r="I325" s="23">
        <f>SUM(I326:I327)</f>
        <v>0</v>
      </c>
      <c r="J325" s="110"/>
      <c r="K325" s="46">
        <f>SUM(L325:M325)</f>
        <v>26215.1</v>
      </c>
      <c r="L325" s="23">
        <f>SUM(L326:L327)</f>
        <v>26215.1</v>
      </c>
      <c r="M325" s="24">
        <f>SUM(M326:M327)</f>
        <v>0</v>
      </c>
    </row>
    <row r="326" spans="1:13" s="16" customFormat="1" ht="2.25" customHeight="1" hidden="1">
      <c r="A326" s="111" t="s">
        <v>14</v>
      </c>
      <c r="B326" s="96">
        <v>230</v>
      </c>
      <c r="C326" s="52">
        <v>7</v>
      </c>
      <c r="D326" s="52">
        <v>7</v>
      </c>
      <c r="E326" s="44">
        <v>4310100</v>
      </c>
      <c r="F326" s="49"/>
      <c r="G326" s="46">
        <f aca="true" t="shared" si="50" ref="G326:G332">SUM(H326:I326)</f>
        <v>0</v>
      </c>
      <c r="H326" s="23"/>
      <c r="I326" s="15"/>
      <c r="J326" s="112"/>
      <c r="K326" s="46">
        <f aca="true" t="shared" si="51" ref="K326:K332">SUM(L326:M326)</f>
        <v>0</v>
      </c>
      <c r="L326" s="23"/>
      <c r="M326" s="17"/>
    </row>
    <row r="327" spans="1:13" s="16" customFormat="1" ht="20.25" customHeight="1">
      <c r="A327" s="18" t="s">
        <v>164</v>
      </c>
      <c r="B327" s="19">
        <v>80</v>
      </c>
      <c r="C327" s="20">
        <v>7</v>
      </c>
      <c r="D327" s="20">
        <v>7</v>
      </c>
      <c r="E327" s="21">
        <v>4319900</v>
      </c>
      <c r="F327" s="22">
        <v>1</v>
      </c>
      <c r="G327" s="46">
        <f t="shared" si="50"/>
        <v>26215.1</v>
      </c>
      <c r="H327" s="23">
        <f>SUM('[1]2012-2013'!$I$129+'[1]2012-2013'!$I$130)</f>
        <v>26215.1</v>
      </c>
      <c r="I327" s="23">
        <v>0</v>
      </c>
      <c r="J327" s="24"/>
      <c r="K327" s="46">
        <f t="shared" si="51"/>
        <v>26215.1</v>
      </c>
      <c r="L327" s="23">
        <f>SUM('[1]2012-2013'!$P$129+'[1]2012-2013'!$P$130)</f>
        <v>26215.1</v>
      </c>
      <c r="M327" s="24">
        <v>0</v>
      </c>
    </row>
    <row r="328" spans="1:13" s="16" customFormat="1" ht="29.25" customHeight="1">
      <c r="A328" s="113" t="s">
        <v>130</v>
      </c>
      <c r="B328" s="114">
        <v>80</v>
      </c>
      <c r="C328" s="115">
        <v>7</v>
      </c>
      <c r="D328" s="115">
        <v>7</v>
      </c>
      <c r="E328" s="116">
        <v>4320000</v>
      </c>
      <c r="F328" s="117"/>
      <c r="G328" s="46">
        <f t="shared" si="50"/>
        <v>15342.9</v>
      </c>
      <c r="H328" s="118">
        <f aca="true" t="shared" si="52" ref="H328:M329">SUM(H329)</f>
        <v>2027.6</v>
      </c>
      <c r="I328" s="118">
        <f t="shared" si="52"/>
        <v>13315.3</v>
      </c>
      <c r="J328" s="95"/>
      <c r="K328" s="46">
        <f t="shared" si="51"/>
        <v>15342.9</v>
      </c>
      <c r="L328" s="118">
        <f t="shared" si="52"/>
        <v>2027.6</v>
      </c>
      <c r="M328" s="95">
        <f t="shared" si="52"/>
        <v>13315.3</v>
      </c>
    </row>
    <row r="329" spans="1:13" ht="21.75" customHeight="1">
      <c r="A329" s="18" t="s">
        <v>131</v>
      </c>
      <c r="B329" s="19">
        <v>80</v>
      </c>
      <c r="C329" s="20">
        <v>7</v>
      </c>
      <c r="D329" s="20">
        <v>7</v>
      </c>
      <c r="E329" s="21">
        <v>4320200</v>
      </c>
      <c r="F329" s="22"/>
      <c r="G329" s="46">
        <f t="shared" si="50"/>
        <v>15342.9</v>
      </c>
      <c r="H329" s="23">
        <f t="shared" si="52"/>
        <v>2027.6</v>
      </c>
      <c r="I329" s="23">
        <f t="shared" si="52"/>
        <v>13315.3</v>
      </c>
      <c r="J329" s="24"/>
      <c r="K329" s="46">
        <f t="shared" si="51"/>
        <v>15342.9</v>
      </c>
      <c r="L329" s="23">
        <f t="shared" si="52"/>
        <v>2027.6</v>
      </c>
      <c r="M329" s="24">
        <f t="shared" si="52"/>
        <v>13315.3</v>
      </c>
    </row>
    <row r="330" spans="1:13" ht="19.5" customHeight="1">
      <c r="A330" s="30" t="s">
        <v>164</v>
      </c>
      <c r="B330" s="19">
        <v>80</v>
      </c>
      <c r="C330" s="20">
        <v>7</v>
      </c>
      <c r="D330" s="20">
        <v>7</v>
      </c>
      <c r="E330" s="21">
        <v>4320200</v>
      </c>
      <c r="F330" s="22">
        <v>1</v>
      </c>
      <c r="G330" s="46">
        <f t="shared" si="50"/>
        <v>15342.9</v>
      </c>
      <c r="H330" s="31">
        <f>SUM('[1]2012-2013'!$I$127)</f>
        <v>2027.6</v>
      </c>
      <c r="I330" s="31">
        <f>SUM('[1]2012-2013'!$J$127+'[1]2012-2013'!$J$128)</f>
        <v>13315.3</v>
      </c>
      <c r="J330" s="36"/>
      <c r="K330" s="46">
        <f t="shared" si="51"/>
        <v>15342.9</v>
      </c>
      <c r="L330" s="31">
        <f>SUM('[1]2012-2013'!$P$127)</f>
        <v>2027.6</v>
      </c>
      <c r="M330" s="34">
        <f>SUM('[1]2012-2013'!$Q$127+'[1]2012-2013'!$Q$128)</f>
        <v>13315.3</v>
      </c>
    </row>
    <row r="331" spans="1:13" ht="45" customHeight="1" hidden="1">
      <c r="A331" s="30" t="s">
        <v>57</v>
      </c>
      <c r="B331" s="19">
        <v>230</v>
      </c>
      <c r="C331" s="20">
        <v>7</v>
      </c>
      <c r="D331" s="20">
        <v>7</v>
      </c>
      <c r="E331" s="21">
        <v>7950000</v>
      </c>
      <c r="F331" s="22"/>
      <c r="G331" s="46">
        <f t="shared" si="50"/>
        <v>0</v>
      </c>
      <c r="H331" s="31">
        <f>SUM(H332)</f>
        <v>0</v>
      </c>
      <c r="I331" s="31">
        <f>SUM(I332)</f>
        <v>0</v>
      </c>
      <c r="J331" s="34"/>
      <c r="K331" s="46">
        <f t="shared" si="51"/>
        <v>0</v>
      </c>
      <c r="L331" s="31">
        <f>SUM(L332)</f>
        <v>0</v>
      </c>
      <c r="M331" s="34">
        <f>SUM(M332)</f>
        <v>0</v>
      </c>
    </row>
    <row r="332" spans="1:13" ht="27.75" customHeight="1" hidden="1">
      <c r="A332" s="141" t="s">
        <v>132</v>
      </c>
      <c r="B332" s="19">
        <v>230</v>
      </c>
      <c r="C332" s="20">
        <v>7</v>
      </c>
      <c r="D332" s="20">
        <v>7</v>
      </c>
      <c r="E332" s="21">
        <v>7950000</v>
      </c>
      <c r="F332" s="22">
        <v>500</v>
      </c>
      <c r="G332" s="46">
        <f t="shared" si="50"/>
        <v>0</v>
      </c>
      <c r="H332" s="31"/>
      <c r="I332" s="31">
        <v>0</v>
      </c>
      <c r="J332" s="34"/>
      <c r="K332" s="46">
        <f t="shared" si="51"/>
        <v>0</v>
      </c>
      <c r="L332" s="31"/>
      <c r="M332" s="34">
        <v>0</v>
      </c>
    </row>
    <row r="333" spans="1:13" s="16" customFormat="1" ht="23.25" customHeight="1">
      <c r="A333" s="10" t="s">
        <v>214</v>
      </c>
      <c r="B333" s="11">
        <v>80</v>
      </c>
      <c r="C333" s="12">
        <v>7</v>
      </c>
      <c r="D333" s="12">
        <v>9</v>
      </c>
      <c r="E333" s="13"/>
      <c r="F333" s="14"/>
      <c r="G333" s="15">
        <f>SUM(G340+G342+G334+G345+G351+G339)</f>
        <v>87732.2</v>
      </c>
      <c r="H333" s="15">
        <f>SUM(H340+H342+H334+H345+H351+H339)</f>
        <v>84642.2</v>
      </c>
      <c r="I333" s="15">
        <f>SUM(I340+I342+I334+I345+I351+I339)</f>
        <v>3090</v>
      </c>
      <c r="J333" s="17"/>
      <c r="K333" s="15">
        <f>SUM(K340+K342+K334+K345+K351+K339)</f>
        <v>87970.5</v>
      </c>
      <c r="L333" s="15">
        <f>SUM(L340+L342+L334+L345+L351+L339)</f>
        <v>84642.2</v>
      </c>
      <c r="M333" s="17">
        <f>SUM(M340+M342+M334+M345+M351+M339)</f>
        <v>3328.3</v>
      </c>
    </row>
    <row r="334" spans="1:13" s="16" customFormat="1" ht="43.5" customHeight="1">
      <c r="A334" s="30" t="s">
        <v>133</v>
      </c>
      <c r="B334" s="19">
        <v>80</v>
      </c>
      <c r="C334" s="20">
        <v>7</v>
      </c>
      <c r="D334" s="20">
        <v>9</v>
      </c>
      <c r="E334" s="21">
        <v>20000</v>
      </c>
      <c r="F334" s="22"/>
      <c r="G334" s="23">
        <f>SUM(G335)</f>
        <v>16731</v>
      </c>
      <c r="H334" s="23">
        <f aca="true" t="shared" si="53" ref="H334:M335">SUM(H335)</f>
        <v>16731</v>
      </c>
      <c r="I334" s="23">
        <f t="shared" si="53"/>
        <v>0</v>
      </c>
      <c r="J334" s="24"/>
      <c r="K334" s="23">
        <f>SUM(K335)</f>
        <v>16731</v>
      </c>
      <c r="L334" s="23">
        <f t="shared" si="53"/>
        <v>16731</v>
      </c>
      <c r="M334" s="24">
        <f t="shared" si="53"/>
        <v>0</v>
      </c>
    </row>
    <row r="335" spans="1:13" s="16" customFormat="1" ht="18" customHeight="1">
      <c r="A335" s="30" t="s">
        <v>153</v>
      </c>
      <c r="B335" s="19">
        <v>80</v>
      </c>
      <c r="C335" s="20">
        <v>7</v>
      </c>
      <c r="D335" s="20">
        <v>9</v>
      </c>
      <c r="E335" s="21">
        <v>20400</v>
      </c>
      <c r="F335" s="22"/>
      <c r="G335" s="23">
        <f>SUM(G336)</f>
        <v>16731</v>
      </c>
      <c r="H335" s="23">
        <f t="shared" si="53"/>
        <v>16731</v>
      </c>
      <c r="I335" s="23">
        <f t="shared" si="53"/>
        <v>0</v>
      </c>
      <c r="J335" s="24"/>
      <c r="K335" s="23">
        <f>SUM(K336)</f>
        <v>16731</v>
      </c>
      <c r="L335" s="23">
        <f t="shared" si="53"/>
        <v>16731</v>
      </c>
      <c r="M335" s="24">
        <f t="shared" si="53"/>
        <v>0</v>
      </c>
    </row>
    <row r="336" spans="1:13" s="16" customFormat="1" ht="18" customHeight="1">
      <c r="A336" s="30" t="s">
        <v>36</v>
      </c>
      <c r="B336" s="19">
        <v>80</v>
      </c>
      <c r="C336" s="20">
        <v>7</v>
      </c>
      <c r="D336" s="20">
        <v>9</v>
      </c>
      <c r="E336" s="21">
        <v>20400</v>
      </c>
      <c r="F336" s="22">
        <v>500</v>
      </c>
      <c r="G336" s="23">
        <f>SUM(H336:J336)</f>
        <v>16731</v>
      </c>
      <c r="H336" s="23">
        <f>SUM('[1]2012-2013'!$I$120)</f>
        <v>16731</v>
      </c>
      <c r="I336" s="31">
        <v>0</v>
      </c>
      <c r="J336" s="29"/>
      <c r="K336" s="23">
        <f>SUM(L336:N336)</f>
        <v>16731</v>
      </c>
      <c r="L336" s="23">
        <f>SUM('[1]2012-2013'!$P$120)</f>
        <v>16731</v>
      </c>
      <c r="M336" s="34">
        <v>0</v>
      </c>
    </row>
    <row r="337" spans="1:13" s="16" customFormat="1" ht="18" customHeight="1">
      <c r="A337" s="30" t="s">
        <v>165</v>
      </c>
      <c r="B337" s="19">
        <v>80</v>
      </c>
      <c r="C337" s="20">
        <v>7</v>
      </c>
      <c r="D337" s="20">
        <v>9</v>
      </c>
      <c r="E337" s="21">
        <v>4350000</v>
      </c>
      <c r="F337" s="22"/>
      <c r="G337" s="23">
        <f>SUM(G338)</f>
        <v>31529.2</v>
      </c>
      <c r="H337" s="23">
        <f>SUM(H338)</f>
        <v>31529.2</v>
      </c>
      <c r="I337" s="31">
        <v>0</v>
      </c>
      <c r="J337" s="29"/>
      <c r="K337" s="23">
        <f>SUM(K338)</f>
        <v>31529.2</v>
      </c>
      <c r="L337" s="23">
        <f>SUM(L338)</f>
        <v>31529.2</v>
      </c>
      <c r="M337" s="34">
        <v>0</v>
      </c>
    </row>
    <row r="338" spans="1:13" s="16" customFormat="1" ht="18" customHeight="1">
      <c r="A338" s="30" t="s">
        <v>165</v>
      </c>
      <c r="B338" s="19">
        <v>80</v>
      </c>
      <c r="C338" s="20">
        <v>7</v>
      </c>
      <c r="D338" s="20">
        <v>9</v>
      </c>
      <c r="E338" s="21">
        <v>4359900</v>
      </c>
      <c r="F338" s="22"/>
      <c r="G338" s="23">
        <f>SUM(H338:J338)</f>
        <v>31529.2</v>
      </c>
      <c r="H338" s="23">
        <f>SUM(H339)</f>
        <v>31529.2</v>
      </c>
      <c r="I338" s="31">
        <v>0</v>
      </c>
      <c r="J338" s="29"/>
      <c r="K338" s="23">
        <f>SUM(L338:N338)</f>
        <v>31529.2</v>
      </c>
      <c r="L338" s="23">
        <f>SUM(L339)</f>
        <v>31529.2</v>
      </c>
      <c r="M338" s="34">
        <v>0</v>
      </c>
    </row>
    <row r="339" spans="1:13" s="16" customFormat="1" ht="20.25" customHeight="1">
      <c r="A339" s="30" t="s">
        <v>165</v>
      </c>
      <c r="B339" s="19">
        <v>80</v>
      </c>
      <c r="C339" s="20">
        <v>7</v>
      </c>
      <c r="D339" s="20">
        <v>9</v>
      </c>
      <c r="E339" s="21">
        <v>4359900</v>
      </c>
      <c r="F339" s="22">
        <v>19</v>
      </c>
      <c r="G339" s="23">
        <f>SUM(H339:J339)</f>
        <v>31529.2</v>
      </c>
      <c r="H339" s="23">
        <f>SUM('[1]2012-2013'!$I$123)</f>
        <v>31529.2</v>
      </c>
      <c r="I339" s="31">
        <v>0</v>
      </c>
      <c r="J339" s="29"/>
      <c r="K339" s="23">
        <f>SUM(L339:N339)</f>
        <v>31529.2</v>
      </c>
      <c r="L339" s="23">
        <f>SUM('[1]2012-2013'!$P$123)</f>
        <v>31529.2</v>
      </c>
      <c r="M339" s="34">
        <v>0</v>
      </c>
    </row>
    <row r="340" spans="1:13" ht="18" customHeight="1" hidden="1">
      <c r="A340" s="18" t="s">
        <v>171</v>
      </c>
      <c r="B340" s="19">
        <v>230</v>
      </c>
      <c r="C340" s="20">
        <v>7</v>
      </c>
      <c r="D340" s="20">
        <v>9</v>
      </c>
      <c r="E340" s="21">
        <v>4360000</v>
      </c>
      <c r="F340" s="22"/>
      <c r="G340" s="23">
        <f>SUM(G341)</f>
        <v>0</v>
      </c>
      <c r="H340" s="23">
        <f>SUM(H341)</f>
        <v>0</v>
      </c>
      <c r="I340" s="23">
        <f>SUM(I341)</f>
        <v>0</v>
      </c>
      <c r="J340" s="24"/>
      <c r="K340" s="23">
        <f>SUM(K341)</f>
        <v>0</v>
      </c>
      <c r="L340" s="23">
        <f>SUM(L341)</f>
        <v>0</v>
      </c>
      <c r="M340" s="24">
        <f>SUM(M341)</f>
        <v>0</v>
      </c>
    </row>
    <row r="341" spans="1:13" ht="18" customHeight="1" hidden="1">
      <c r="A341" s="30" t="s">
        <v>164</v>
      </c>
      <c r="B341" s="19">
        <v>230</v>
      </c>
      <c r="C341" s="20">
        <v>7</v>
      </c>
      <c r="D341" s="20">
        <v>9</v>
      </c>
      <c r="E341" s="21">
        <v>4360100</v>
      </c>
      <c r="F341" s="22">
        <v>1</v>
      </c>
      <c r="G341" s="23">
        <f>SUM(H341:J341)</f>
        <v>0</v>
      </c>
      <c r="H341" s="23"/>
      <c r="I341" s="25"/>
      <c r="J341" s="26"/>
      <c r="K341" s="23">
        <f>SUM(L341:N341)</f>
        <v>0</v>
      </c>
      <c r="L341" s="23"/>
      <c r="M341" s="26"/>
    </row>
    <row r="342" spans="1:13" ht="37.5" customHeight="1">
      <c r="A342" s="18" t="s">
        <v>134</v>
      </c>
      <c r="B342" s="19">
        <v>80</v>
      </c>
      <c r="C342" s="20">
        <v>7</v>
      </c>
      <c r="D342" s="20">
        <v>9</v>
      </c>
      <c r="E342" s="21">
        <v>4520000</v>
      </c>
      <c r="F342" s="22"/>
      <c r="G342" s="23">
        <f>SUM(G343)</f>
        <v>28839</v>
      </c>
      <c r="H342" s="23">
        <f>SUM(H343)</f>
        <v>28839</v>
      </c>
      <c r="I342" s="23">
        <f>SUM(I343)</f>
        <v>0</v>
      </c>
      <c r="J342" s="24"/>
      <c r="K342" s="23">
        <f>SUM(K343)</f>
        <v>28839</v>
      </c>
      <c r="L342" s="23">
        <f>SUM(L343)</f>
        <v>28839</v>
      </c>
      <c r="M342" s="24">
        <f>SUM(M343)</f>
        <v>0</v>
      </c>
    </row>
    <row r="343" spans="1:13" ht="18" customHeight="1">
      <c r="A343" s="18" t="s">
        <v>165</v>
      </c>
      <c r="B343" s="19">
        <v>80</v>
      </c>
      <c r="C343" s="20">
        <v>7</v>
      </c>
      <c r="D343" s="20">
        <v>9</v>
      </c>
      <c r="E343" s="21">
        <v>4529900</v>
      </c>
      <c r="F343" s="22"/>
      <c r="G343" s="23">
        <f>SUM(G344)</f>
        <v>28839</v>
      </c>
      <c r="H343" s="23">
        <f aca="true" t="shared" si="54" ref="H343:M343">SUM(H344)</f>
        <v>28839</v>
      </c>
      <c r="I343" s="23">
        <f t="shared" si="54"/>
        <v>0</v>
      </c>
      <c r="J343" s="24"/>
      <c r="K343" s="23">
        <f>SUM(K344)</f>
        <v>28839</v>
      </c>
      <c r="L343" s="23">
        <f t="shared" si="54"/>
        <v>28839</v>
      </c>
      <c r="M343" s="24">
        <f t="shared" si="54"/>
        <v>0</v>
      </c>
    </row>
    <row r="344" spans="1:13" ht="21.75" customHeight="1">
      <c r="A344" s="30" t="s">
        <v>164</v>
      </c>
      <c r="B344" s="19">
        <v>80</v>
      </c>
      <c r="C344" s="20">
        <v>7</v>
      </c>
      <c r="D344" s="20">
        <v>9</v>
      </c>
      <c r="E344" s="21">
        <v>4529900</v>
      </c>
      <c r="F344" s="22">
        <v>1</v>
      </c>
      <c r="G344" s="23">
        <f aca="true" t="shared" si="55" ref="G344:G349">SUM(H344:J344)</f>
        <v>28839</v>
      </c>
      <c r="H344" s="23">
        <f>SUM('[1]2012-2013'!$I$121)</f>
        <v>28839</v>
      </c>
      <c r="I344" s="25"/>
      <c r="J344" s="26"/>
      <c r="K344" s="23">
        <f aca="true" t="shared" si="56" ref="K344:K349">SUM(L344:N344)</f>
        <v>28839</v>
      </c>
      <c r="L344" s="23">
        <f>SUM('[1]2012-2013'!$P$121)</f>
        <v>28839</v>
      </c>
      <c r="M344" s="26"/>
    </row>
    <row r="345" spans="1:13" ht="20.25" customHeight="1">
      <c r="A345" s="30" t="s">
        <v>149</v>
      </c>
      <c r="B345" s="19">
        <v>80</v>
      </c>
      <c r="C345" s="20">
        <v>7</v>
      </c>
      <c r="D345" s="20">
        <v>9</v>
      </c>
      <c r="E345" s="21">
        <v>5220000</v>
      </c>
      <c r="F345" s="22"/>
      <c r="G345" s="23">
        <f t="shared" si="55"/>
        <v>3090</v>
      </c>
      <c r="H345" s="23">
        <v>0</v>
      </c>
      <c r="I345" s="31">
        <f>SUM(I346+I348)</f>
        <v>3090</v>
      </c>
      <c r="J345" s="26"/>
      <c r="K345" s="23">
        <f t="shared" si="56"/>
        <v>3328.3</v>
      </c>
      <c r="L345" s="23">
        <v>0</v>
      </c>
      <c r="M345" s="24">
        <f>SUM(M348)</f>
        <v>3328.3</v>
      </c>
    </row>
    <row r="346" spans="1:13" ht="0.75" customHeight="1" hidden="1">
      <c r="A346" s="30" t="s">
        <v>191</v>
      </c>
      <c r="B346" s="19">
        <v>230</v>
      </c>
      <c r="C346" s="20">
        <v>7</v>
      </c>
      <c r="D346" s="20">
        <v>9</v>
      </c>
      <c r="E346" s="21">
        <v>5222800</v>
      </c>
      <c r="F346" s="22">
        <v>22</v>
      </c>
      <c r="G346" s="23">
        <f t="shared" si="55"/>
        <v>0</v>
      </c>
      <c r="H346" s="23">
        <v>0</v>
      </c>
      <c r="I346" s="31">
        <f>SUM(I347)</f>
        <v>0</v>
      </c>
      <c r="J346" s="26"/>
      <c r="K346" s="23">
        <f t="shared" si="56"/>
        <v>50</v>
      </c>
      <c r="L346" s="23">
        <v>0</v>
      </c>
      <c r="M346" s="34">
        <f>SUM(M347)</f>
        <v>50</v>
      </c>
    </row>
    <row r="347" spans="1:13" ht="21.75" customHeight="1" hidden="1">
      <c r="A347" s="30" t="s">
        <v>135</v>
      </c>
      <c r="B347" s="19">
        <v>230</v>
      </c>
      <c r="C347" s="20">
        <v>7</v>
      </c>
      <c r="D347" s="20">
        <v>9</v>
      </c>
      <c r="E347" s="21">
        <v>5222801</v>
      </c>
      <c r="F347" s="22">
        <v>22</v>
      </c>
      <c r="G347" s="23">
        <f t="shared" si="55"/>
        <v>0</v>
      </c>
      <c r="H347" s="23">
        <v>0</v>
      </c>
      <c r="I347" s="31"/>
      <c r="J347" s="26"/>
      <c r="K347" s="23">
        <f t="shared" si="56"/>
        <v>50</v>
      </c>
      <c r="L347" s="23">
        <v>0</v>
      </c>
      <c r="M347" s="34">
        <f>SUM('[1]2011'!$Q$166)</f>
        <v>50</v>
      </c>
    </row>
    <row r="348" spans="1:13" ht="20.25" customHeight="1">
      <c r="A348" s="130" t="s">
        <v>136</v>
      </c>
      <c r="B348" s="19">
        <v>80</v>
      </c>
      <c r="C348" s="20">
        <v>7</v>
      </c>
      <c r="D348" s="20">
        <v>9</v>
      </c>
      <c r="E348" s="21">
        <v>5225600</v>
      </c>
      <c r="F348" s="22">
        <v>22</v>
      </c>
      <c r="G348" s="23">
        <f t="shared" si="55"/>
        <v>3090</v>
      </c>
      <c r="H348" s="23">
        <v>0</v>
      </c>
      <c r="I348" s="31">
        <f>SUM(I349+I350)</f>
        <v>3090</v>
      </c>
      <c r="J348" s="26"/>
      <c r="K348" s="23">
        <f t="shared" si="56"/>
        <v>3328.3</v>
      </c>
      <c r="L348" s="23">
        <v>0</v>
      </c>
      <c r="M348" s="24">
        <f>SUM(M349)</f>
        <v>3328.3</v>
      </c>
    </row>
    <row r="349" spans="1:13" ht="18.75" customHeight="1">
      <c r="A349" s="35" t="s">
        <v>213</v>
      </c>
      <c r="B349" s="19">
        <v>80</v>
      </c>
      <c r="C349" s="20">
        <v>7</v>
      </c>
      <c r="D349" s="20">
        <v>9</v>
      </c>
      <c r="E349" s="21">
        <v>5225601</v>
      </c>
      <c r="F349" s="22">
        <v>22</v>
      </c>
      <c r="G349" s="23">
        <f t="shared" si="55"/>
        <v>3090</v>
      </c>
      <c r="H349" s="23">
        <v>0</v>
      </c>
      <c r="I349" s="31">
        <f>SUM('[1]2012-2013'!$J$124)</f>
        <v>3090</v>
      </c>
      <c r="J349" s="26"/>
      <c r="K349" s="23">
        <f t="shared" si="56"/>
        <v>3328.3</v>
      </c>
      <c r="L349" s="23">
        <v>0</v>
      </c>
      <c r="M349" s="34">
        <f>SUM('[1]2012-2013'!$Q$124)</f>
        <v>3328.3</v>
      </c>
    </row>
    <row r="350" spans="1:13" ht="34.5" customHeight="1">
      <c r="A350" s="131" t="s">
        <v>210</v>
      </c>
      <c r="B350" s="19">
        <v>80</v>
      </c>
      <c r="C350" s="20">
        <v>7</v>
      </c>
      <c r="D350" s="20">
        <v>9</v>
      </c>
      <c r="E350" s="21">
        <v>5225602</v>
      </c>
      <c r="F350" s="22">
        <v>22</v>
      </c>
      <c r="G350" s="23">
        <f>SUM(H350:J350)</f>
        <v>0</v>
      </c>
      <c r="H350" s="23">
        <v>0</v>
      </c>
      <c r="I350" s="31"/>
      <c r="J350" s="26"/>
      <c r="K350" s="23">
        <f>SUM(L350:N350)</f>
        <v>0</v>
      </c>
      <c r="L350" s="23">
        <v>0</v>
      </c>
      <c r="M350" s="34"/>
    </row>
    <row r="351" spans="1:13" ht="23.25" customHeight="1">
      <c r="A351" s="35" t="s">
        <v>137</v>
      </c>
      <c r="B351" s="19">
        <v>80</v>
      </c>
      <c r="C351" s="20">
        <v>7</v>
      </c>
      <c r="D351" s="20">
        <v>9</v>
      </c>
      <c r="E351" s="21">
        <v>7950000</v>
      </c>
      <c r="F351" s="22"/>
      <c r="G351" s="23">
        <f>SUM(H351:J351)</f>
        <v>7543</v>
      </c>
      <c r="H351" s="23">
        <f>SUM(H352:H353)</f>
        <v>7543</v>
      </c>
      <c r="I351" s="31">
        <v>0</v>
      </c>
      <c r="J351" s="26"/>
      <c r="K351" s="23">
        <f>SUM(L351:N351)</f>
        <v>7543</v>
      </c>
      <c r="L351" s="23">
        <f>SUM(L352:L353)</f>
        <v>7543</v>
      </c>
      <c r="M351" s="34">
        <v>0</v>
      </c>
    </row>
    <row r="352" spans="1:13" ht="33" customHeight="1">
      <c r="A352" s="131" t="s">
        <v>138</v>
      </c>
      <c r="B352" s="19">
        <v>80</v>
      </c>
      <c r="C352" s="20">
        <v>7</v>
      </c>
      <c r="D352" s="20">
        <v>9</v>
      </c>
      <c r="E352" s="21">
        <v>7950000</v>
      </c>
      <c r="F352" s="22">
        <v>500</v>
      </c>
      <c r="G352" s="23">
        <f>SUM(H352:J352)</f>
        <v>7543</v>
      </c>
      <c r="H352" s="23">
        <f>SUM('[1]2012-2013'!$I$122)</f>
        <v>7543</v>
      </c>
      <c r="I352" s="31">
        <v>0</v>
      </c>
      <c r="J352" s="26"/>
      <c r="K352" s="23">
        <f>SUM(L352:N352)</f>
        <v>7543</v>
      </c>
      <c r="L352" s="23">
        <f>SUM('[1]2012-2013'!$P$122)</f>
        <v>7543</v>
      </c>
      <c r="M352" s="34">
        <v>0</v>
      </c>
    </row>
    <row r="353" spans="1:13" ht="51.75" customHeight="1">
      <c r="A353" s="131" t="s">
        <v>139</v>
      </c>
      <c r="B353" s="19">
        <v>80</v>
      </c>
      <c r="C353" s="20">
        <v>7</v>
      </c>
      <c r="D353" s="20">
        <v>9</v>
      </c>
      <c r="E353" s="21">
        <v>7950000</v>
      </c>
      <c r="F353" s="22">
        <v>500</v>
      </c>
      <c r="G353" s="23">
        <f>SUM(H353:J353)</f>
        <v>0</v>
      </c>
      <c r="H353" s="23"/>
      <c r="I353" s="31">
        <v>0</v>
      </c>
      <c r="J353" s="26"/>
      <c r="K353" s="23">
        <f>SUM(L353:N353)</f>
        <v>0</v>
      </c>
      <c r="L353" s="23"/>
      <c r="M353" s="34">
        <v>0</v>
      </c>
    </row>
    <row r="354" spans="1:13" s="16" customFormat="1" ht="23.25" customHeight="1">
      <c r="A354" s="27" t="s">
        <v>151</v>
      </c>
      <c r="B354" s="11">
        <v>80</v>
      </c>
      <c r="C354" s="12">
        <v>10</v>
      </c>
      <c r="D354" s="12"/>
      <c r="E354" s="13"/>
      <c r="F354" s="14"/>
      <c r="G354" s="15">
        <f>SUM(G360+G355)</f>
        <v>30313</v>
      </c>
      <c r="H354" s="15">
        <f>SUM(H360+H355)</f>
        <v>0</v>
      </c>
      <c r="I354" s="15">
        <f>SUM(I360+I355)</f>
        <v>30313</v>
      </c>
      <c r="J354" s="17"/>
      <c r="K354" s="15">
        <f>SUM(K360+K355)</f>
        <v>30476</v>
      </c>
      <c r="L354" s="15">
        <f>SUM(L360+L355)</f>
        <v>0</v>
      </c>
      <c r="M354" s="17">
        <f>SUM(M360+M355)</f>
        <v>30476</v>
      </c>
    </row>
    <row r="355" spans="1:13" s="16" customFormat="1" ht="23.25" customHeight="1">
      <c r="A355" s="10" t="s">
        <v>150</v>
      </c>
      <c r="B355" s="11">
        <v>80</v>
      </c>
      <c r="C355" s="12">
        <v>10</v>
      </c>
      <c r="D355" s="12">
        <v>3</v>
      </c>
      <c r="E355" s="13"/>
      <c r="F355" s="14"/>
      <c r="G355" s="15">
        <f>SUM(G359+G356)</f>
        <v>8312</v>
      </c>
      <c r="H355" s="15">
        <v>0</v>
      </c>
      <c r="I355" s="15">
        <f>SUM(I359+I356)</f>
        <v>8312</v>
      </c>
      <c r="J355" s="17"/>
      <c r="K355" s="15">
        <f>SUM(K359+K356)</f>
        <v>8475</v>
      </c>
      <c r="L355" s="15">
        <v>0</v>
      </c>
      <c r="M355" s="17">
        <f>SUM(M359+M356)</f>
        <v>8475</v>
      </c>
    </row>
    <row r="356" spans="1:13" s="16" customFormat="1" ht="0.75" customHeight="1" hidden="1">
      <c r="A356" s="18" t="s">
        <v>140</v>
      </c>
      <c r="B356" s="19">
        <v>230</v>
      </c>
      <c r="C356" s="20">
        <v>10</v>
      </c>
      <c r="D356" s="20">
        <v>3</v>
      </c>
      <c r="E356" s="44">
        <v>1040200</v>
      </c>
      <c r="F356" s="49"/>
      <c r="G356" s="23">
        <f>SUM(H356:J356)</f>
        <v>0</v>
      </c>
      <c r="H356" s="15"/>
      <c r="I356" s="15">
        <f>SUM(I357)</f>
        <v>0</v>
      </c>
      <c r="J356" s="17"/>
      <c r="K356" s="23">
        <f>SUM(L356:N356)</f>
        <v>0</v>
      </c>
      <c r="L356" s="15"/>
      <c r="M356" s="17">
        <f>SUM(M357)</f>
        <v>0</v>
      </c>
    </row>
    <row r="357" spans="1:13" s="16" customFormat="1" ht="21.75" customHeight="1" hidden="1">
      <c r="A357" s="18" t="s">
        <v>141</v>
      </c>
      <c r="B357" s="19">
        <v>230</v>
      </c>
      <c r="C357" s="20">
        <v>10</v>
      </c>
      <c r="D357" s="20">
        <v>3</v>
      </c>
      <c r="E357" s="44">
        <v>1040200</v>
      </c>
      <c r="F357" s="45">
        <v>5</v>
      </c>
      <c r="G357" s="23">
        <f>SUM(H357:J357)</f>
        <v>0</v>
      </c>
      <c r="H357" s="15"/>
      <c r="I357" s="23"/>
      <c r="J357" s="17"/>
      <c r="K357" s="23">
        <f>SUM(L357:N357)</f>
        <v>0</v>
      </c>
      <c r="L357" s="15"/>
      <c r="M357" s="24"/>
    </row>
    <row r="358" spans="1:13" s="16" customFormat="1" ht="95.25" customHeight="1">
      <c r="A358" s="18" t="s">
        <v>103</v>
      </c>
      <c r="B358" s="19">
        <v>80</v>
      </c>
      <c r="C358" s="20">
        <v>10</v>
      </c>
      <c r="D358" s="20">
        <v>3</v>
      </c>
      <c r="E358" s="44">
        <v>5058600</v>
      </c>
      <c r="F358" s="45"/>
      <c r="G358" s="23">
        <f>SUM(G359)</f>
        <v>8312</v>
      </c>
      <c r="H358" s="23">
        <f>SUM(H359)</f>
        <v>0</v>
      </c>
      <c r="I358" s="23">
        <f>SUM(I359)</f>
        <v>8312</v>
      </c>
      <c r="J358" s="17"/>
      <c r="K358" s="23">
        <f>SUM(K359)</f>
        <v>8475</v>
      </c>
      <c r="L358" s="23">
        <f>SUM(L359)</f>
        <v>0</v>
      </c>
      <c r="M358" s="24">
        <f>SUM(M359)</f>
        <v>8475</v>
      </c>
    </row>
    <row r="359" spans="1:13" s="16" customFormat="1" ht="51" customHeight="1">
      <c r="A359" s="130" t="s">
        <v>104</v>
      </c>
      <c r="B359" s="19">
        <v>80</v>
      </c>
      <c r="C359" s="20">
        <v>10</v>
      </c>
      <c r="D359" s="20">
        <v>3</v>
      </c>
      <c r="E359" s="44">
        <v>5058600</v>
      </c>
      <c r="F359" s="45">
        <v>5</v>
      </c>
      <c r="G359" s="23">
        <f>SUM(H359:J359)</f>
        <v>8312</v>
      </c>
      <c r="H359" s="23">
        <v>0</v>
      </c>
      <c r="I359" s="23">
        <f>SUM('[1]2012-2013'!$J$174+'[1]2012-2013'!$J$175+'[1]2012-2013'!$J$176+'[1]2012-2013'!$J$177+'[1]2012-2013'!$J$181)</f>
        <v>8312</v>
      </c>
      <c r="J359" s="17"/>
      <c r="K359" s="23">
        <f>SUM(L359:N359)</f>
        <v>8475</v>
      </c>
      <c r="L359" s="23">
        <v>0</v>
      </c>
      <c r="M359" s="24">
        <f>SUM('[1]2012-2013'!$Q$174+'[1]2012-2013'!$Q$175+'[1]2012-2013'!$Q$176+'[1]2012-2013'!$Q$177+'[1]2012-2013'!$Q$181)</f>
        <v>8475</v>
      </c>
    </row>
    <row r="360" spans="1:13" s="16" customFormat="1" ht="23.25" customHeight="1">
      <c r="A360" s="27" t="s">
        <v>183</v>
      </c>
      <c r="B360" s="11">
        <v>80</v>
      </c>
      <c r="C360" s="12">
        <v>10</v>
      </c>
      <c r="D360" s="12">
        <v>4</v>
      </c>
      <c r="E360" s="13"/>
      <c r="F360" s="14"/>
      <c r="G360" s="15">
        <f>SUM(G361)</f>
        <v>22001</v>
      </c>
      <c r="H360" s="15">
        <f aca="true" t="shared" si="57" ref="H360:M361">SUM(H361)</f>
        <v>0</v>
      </c>
      <c r="I360" s="15">
        <f t="shared" si="57"/>
        <v>22001</v>
      </c>
      <c r="J360" s="17"/>
      <c r="K360" s="15">
        <f>SUM(K361)</f>
        <v>22001</v>
      </c>
      <c r="L360" s="15">
        <f t="shared" si="57"/>
        <v>0</v>
      </c>
      <c r="M360" s="17">
        <f t="shared" si="57"/>
        <v>22001</v>
      </c>
    </row>
    <row r="361" spans="1:13" ht="21.75" customHeight="1">
      <c r="A361" s="30" t="s">
        <v>177</v>
      </c>
      <c r="B361" s="19">
        <v>80</v>
      </c>
      <c r="C361" s="20">
        <v>10</v>
      </c>
      <c r="D361" s="20">
        <v>4</v>
      </c>
      <c r="E361" s="21">
        <v>5201000</v>
      </c>
      <c r="F361" s="22"/>
      <c r="G361" s="23">
        <f>SUM(G362)</f>
        <v>22001</v>
      </c>
      <c r="H361" s="23">
        <f t="shared" si="57"/>
        <v>0</v>
      </c>
      <c r="I361" s="23">
        <f t="shared" si="57"/>
        <v>22001</v>
      </c>
      <c r="J361" s="24"/>
      <c r="K361" s="23">
        <f>SUM(K362)</f>
        <v>22001</v>
      </c>
      <c r="L361" s="23">
        <f t="shared" si="57"/>
        <v>0</v>
      </c>
      <c r="M361" s="24">
        <f t="shared" si="57"/>
        <v>22001</v>
      </c>
    </row>
    <row r="362" spans="1:13" ht="66.75" customHeight="1">
      <c r="A362" s="18" t="s">
        <v>142</v>
      </c>
      <c r="B362" s="19">
        <v>80</v>
      </c>
      <c r="C362" s="20">
        <v>10</v>
      </c>
      <c r="D362" s="20">
        <v>4</v>
      </c>
      <c r="E362" s="21">
        <v>5201002</v>
      </c>
      <c r="F362" s="22">
        <v>5</v>
      </c>
      <c r="G362" s="23">
        <f>SUM(H362:J362)</f>
        <v>22001</v>
      </c>
      <c r="H362" s="23">
        <f>SUM('[2]Аналитич.табл.'!T290)</f>
        <v>0</v>
      </c>
      <c r="I362" s="23">
        <f>SUM('[1]2012-2013'!$J$185)</f>
        <v>22001</v>
      </c>
      <c r="J362" s="24"/>
      <c r="K362" s="23">
        <f>SUM(L362:N362)</f>
        <v>22001</v>
      </c>
      <c r="L362" s="23"/>
      <c r="M362" s="24">
        <f>SUM('[1]2012-2013'!$Q$185)</f>
        <v>22001</v>
      </c>
    </row>
    <row r="363" spans="1:13" s="16" customFormat="1" ht="23.25" customHeight="1">
      <c r="A363" s="10" t="s">
        <v>143</v>
      </c>
      <c r="B363" s="11">
        <v>90</v>
      </c>
      <c r="C363" s="12"/>
      <c r="D363" s="12"/>
      <c r="E363" s="13"/>
      <c r="F363" s="14"/>
      <c r="G363" s="15">
        <f>SUM(G364+G372+G368)</f>
        <v>102385.8</v>
      </c>
      <c r="H363" s="15">
        <f>SUM(H364+H372+H368)</f>
        <v>101805.8</v>
      </c>
      <c r="I363" s="15">
        <f>SUM(I364+I372+I368)</f>
        <v>580</v>
      </c>
      <c r="J363" s="17"/>
      <c r="K363" s="15">
        <f>SUM(K364+K372+K368)</f>
        <v>102495</v>
      </c>
      <c r="L363" s="15">
        <f>SUM(L364+L372+L368)</f>
        <v>101855</v>
      </c>
      <c r="M363" s="17">
        <f>SUM(M364+M372+M368)</f>
        <v>640</v>
      </c>
    </row>
    <row r="364" spans="1:13" s="119" customFormat="1" ht="20.25" customHeight="1">
      <c r="A364" s="27" t="s">
        <v>196</v>
      </c>
      <c r="B364" s="11">
        <v>90</v>
      </c>
      <c r="C364" s="12">
        <v>7</v>
      </c>
      <c r="D364" s="12"/>
      <c r="E364" s="13"/>
      <c r="F364" s="14"/>
      <c r="G364" s="15">
        <f>SUM(G365)</f>
        <v>39734</v>
      </c>
      <c r="H364" s="15">
        <f>SUM(H365)</f>
        <v>39734</v>
      </c>
      <c r="I364" s="15">
        <f>SUM(I365+I378)</f>
        <v>0</v>
      </c>
      <c r="J364" s="17"/>
      <c r="K364" s="15">
        <f>SUM(K365)</f>
        <v>39734</v>
      </c>
      <c r="L364" s="15">
        <f>SUM(L365)</f>
        <v>39734</v>
      </c>
      <c r="M364" s="17">
        <f>SUM(M365+M378)</f>
        <v>0</v>
      </c>
    </row>
    <row r="365" spans="1:13" s="119" customFormat="1" ht="20.25" customHeight="1">
      <c r="A365" s="27" t="s">
        <v>194</v>
      </c>
      <c r="B365" s="11">
        <v>90</v>
      </c>
      <c r="C365" s="12">
        <v>7</v>
      </c>
      <c r="D365" s="12">
        <v>2</v>
      </c>
      <c r="E365" s="120"/>
      <c r="F365" s="13"/>
      <c r="G365" s="15">
        <f aca="true" t="shared" si="58" ref="G365:M366">SUM(G366)</f>
        <v>39734</v>
      </c>
      <c r="H365" s="15">
        <f t="shared" si="58"/>
        <v>39734</v>
      </c>
      <c r="I365" s="15">
        <f t="shared" si="58"/>
        <v>0</v>
      </c>
      <c r="J365" s="17"/>
      <c r="K365" s="15">
        <f t="shared" si="58"/>
        <v>39734</v>
      </c>
      <c r="L365" s="15">
        <f t="shared" si="58"/>
        <v>39734</v>
      </c>
      <c r="M365" s="17">
        <f t="shared" si="58"/>
        <v>0</v>
      </c>
    </row>
    <row r="366" spans="1:13" ht="20.25" customHeight="1">
      <c r="A366" s="18" t="s">
        <v>144</v>
      </c>
      <c r="B366" s="19">
        <v>90</v>
      </c>
      <c r="C366" s="20">
        <v>7</v>
      </c>
      <c r="D366" s="20">
        <v>2</v>
      </c>
      <c r="E366" s="21">
        <v>4230000</v>
      </c>
      <c r="F366" s="22"/>
      <c r="G366" s="23">
        <f>SUM(H366:I366)</f>
        <v>39734</v>
      </c>
      <c r="H366" s="23">
        <f t="shared" si="58"/>
        <v>39734</v>
      </c>
      <c r="I366" s="23">
        <f t="shared" si="58"/>
        <v>0</v>
      </c>
      <c r="J366" s="24"/>
      <c r="K366" s="23">
        <f>SUM(L366:M366)</f>
        <v>39734</v>
      </c>
      <c r="L366" s="23">
        <f t="shared" si="58"/>
        <v>39734</v>
      </c>
      <c r="M366" s="24">
        <f t="shared" si="58"/>
        <v>0</v>
      </c>
    </row>
    <row r="367" spans="1:13" ht="21.75" customHeight="1">
      <c r="A367" s="30" t="s">
        <v>164</v>
      </c>
      <c r="B367" s="19">
        <v>90</v>
      </c>
      <c r="C367" s="20">
        <v>7</v>
      </c>
      <c r="D367" s="20">
        <v>2</v>
      </c>
      <c r="E367" s="21">
        <v>4239900</v>
      </c>
      <c r="F367" s="22">
        <v>1</v>
      </c>
      <c r="G367" s="23">
        <f>SUM(H367:I367)</f>
        <v>39734</v>
      </c>
      <c r="H367" s="31">
        <f>SUM('[1]2012-2013'!$I$115+'[1]2012-2013'!$I$116+'[1]2012-2013'!$I$117)</f>
        <v>39734</v>
      </c>
      <c r="I367" s="31">
        <f>SUM('[2]Аналитич.табл.'!U161:U163)</f>
        <v>0</v>
      </c>
      <c r="J367" s="34"/>
      <c r="K367" s="23">
        <f>SUM(L367:M367)</f>
        <v>39734</v>
      </c>
      <c r="L367" s="31">
        <f>SUM('[1]2012-2013'!$P$115+'[1]2012-2013'!$P$116+'[1]2012-2013'!$P$117)</f>
        <v>39734</v>
      </c>
      <c r="M367" s="34"/>
    </row>
    <row r="368" spans="1:13" s="16" customFormat="1" ht="23.25" customHeight="1">
      <c r="A368" s="27" t="s">
        <v>151</v>
      </c>
      <c r="B368" s="11">
        <v>90</v>
      </c>
      <c r="C368" s="12">
        <v>10</v>
      </c>
      <c r="D368" s="12"/>
      <c r="E368" s="13"/>
      <c r="F368" s="14"/>
      <c r="G368" s="15">
        <f>SUM(H368:I368)</f>
        <v>580</v>
      </c>
      <c r="H368" s="15">
        <v>0</v>
      </c>
      <c r="I368" s="15">
        <f>SUM(I374+I369)</f>
        <v>580</v>
      </c>
      <c r="J368" s="17"/>
      <c r="K368" s="15">
        <f>SUM(L368:M368)</f>
        <v>640</v>
      </c>
      <c r="L368" s="15">
        <v>0</v>
      </c>
      <c r="M368" s="17">
        <f>SUM(M374+M369)</f>
        <v>640</v>
      </c>
    </row>
    <row r="369" spans="1:13" s="16" customFormat="1" ht="23.25" customHeight="1">
      <c r="A369" s="10" t="s">
        <v>150</v>
      </c>
      <c r="B369" s="11">
        <v>90</v>
      </c>
      <c r="C369" s="12">
        <v>10</v>
      </c>
      <c r="D369" s="12">
        <v>3</v>
      </c>
      <c r="E369" s="13"/>
      <c r="F369" s="14"/>
      <c r="G369" s="23">
        <f>SUM(H369:J369)</f>
        <v>580</v>
      </c>
      <c r="H369" s="23">
        <v>0</v>
      </c>
      <c r="I369" s="23">
        <f>SUM('[1]2012-2013'!$J$179+'[1]2012-2013'!$J$180)</f>
        <v>580</v>
      </c>
      <c r="J369" s="17"/>
      <c r="K369" s="23">
        <f>SUM(L369:N369)</f>
        <v>640</v>
      </c>
      <c r="L369" s="23">
        <v>0</v>
      </c>
      <c r="M369" s="24">
        <f>SUM(M373+M371)</f>
        <v>640</v>
      </c>
    </row>
    <row r="370" spans="1:13" s="16" customFormat="1" ht="95.25" customHeight="1">
      <c r="A370" s="18" t="s">
        <v>103</v>
      </c>
      <c r="B370" s="19">
        <v>90</v>
      </c>
      <c r="C370" s="20">
        <v>10</v>
      </c>
      <c r="D370" s="20">
        <v>3</v>
      </c>
      <c r="E370" s="44">
        <v>5058600</v>
      </c>
      <c r="F370" s="45"/>
      <c r="G370" s="23">
        <f>SUM(G371)</f>
        <v>580</v>
      </c>
      <c r="H370" s="23">
        <f>SUM(H371)</f>
        <v>0</v>
      </c>
      <c r="I370" s="23">
        <f>SUM(I371)</f>
        <v>580</v>
      </c>
      <c r="J370" s="17"/>
      <c r="K370" s="23">
        <f>SUM(K371)</f>
        <v>640</v>
      </c>
      <c r="L370" s="23">
        <f>SUM(L371)</f>
        <v>0</v>
      </c>
      <c r="M370" s="24">
        <f>SUM(M371)</f>
        <v>640</v>
      </c>
    </row>
    <row r="371" spans="1:13" s="16" customFormat="1" ht="51" customHeight="1">
      <c r="A371" s="130" t="s">
        <v>104</v>
      </c>
      <c r="B371" s="19">
        <v>90</v>
      </c>
      <c r="C371" s="20">
        <v>10</v>
      </c>
      <c r="D371" s="20">
        <v>3</v>
      </c>
      <c r="E371" s="44">
        <v>5058600</v>
      </c>
      <c r="F371" s="45">
        <v>5</v>
      </c>
      <c r="G371" s="23">
        <f>SUM(H371:J371)</f>
        <v>580</v>
      </c>
      <c r="H371" s="23">
        <v>0</v>
      </c>
      <c r="I371" s="23">
        <f>SUM('[1]2011'!$Q$243+'[1]2011'!$Q$244)</f>
        <v>580</v>
      </c>
      <c r="J371" s="17"/>
      <c r="K371" s="23">
        <f>SUM(L371:N371)</f>
        <v>640</v>
      </c>
      <c r="L371" s="23">
        <v>0</v>
      </c>
      <c r="M371" s="24">
        <f>SUM('[1]2012-2013'!$Q$179+'[1]2012-2013'!$Q$180)</f>
        <v>640</v>
      </c>
    </row>
    <row r="372" spans="1:13" s="16" customFormat="1" ht="21.75" customHeight="1">
      <c r="A372" s="10" t="s">
        <v>167</v>
      </c>
      <c r="B372" s="11">
        <v>90</v>
      </c>
      <c r="C372" s="12">
        <v>11</v>
      </c>
      <c r="D372" s="12">
        <v>0</v>
      </c>
      <c r="E372" s="13"/>
      <c r="F372" s="14"/>
      <c r="G372" s="15">
        <f>SUM(G373+G378)</f>
        <v>62071.8</v>
      </c>
      <c r="H372" s="15">
        <f>SUM(H373+H378)</f>
        <v>62071.8</v>
      </c>
      <c r="I372" s="15">
        <f>SUM(I373+I378)</f>
        <v>0</v>
      </c>
      <c r="J372" s="17"/>
      <c r="K372" s="15">
        <f>SUM(K373+K378)</f>
        <v>62121</v>
      </c>
      <c r="L372" s="15">
        <f>SUM(L373+L378)</f>
        <v>62121</v>
      </c>
      <c r="M372" s="17">
        <f>SUM(M373+M378)</f>
        <v>0</v>
      </c>
    </row>
    <row r="373" spans="1:13" s="16" customFormat="1" ht="21.75" customHeight="1">
      <c r="A373" s="10" t="s">
        <v>145</v>
      </c>
      <c r="B373" s="11">
        <v>90</v>
      </c>
      <c r="C373" s="12">
        <v>11</v>
      </c>
      <c r="D373" s="12">
        <v>1</v>
      </c>
      <c r="E373" s="13"/>
      <c r="F373" s="14"/>
      <c r="G373" s="15">
        <f>SUM(G374+G376)</f>
        <v>43069.200000000004</v>
      </c>
      <c r="H373" s="15">
        <f>SUM(H374+H376)</f>
        <v>43069.200000000004</v>
      </c>
      <c r="I373" s="15">
        <f>SUM(I374+I376)</f>
        <v>0</v>
      </c>
      <c r="J373" s="17"/>
      <c r="K373" s="15">
        <f>SUM(K374+K376)</f>
        <v>43118.4</v>
      </c>
      <c r="L373" s="15">
        <f>SUM(L374+L376)</f>
        <v>43118.4</v>
      </c>
      <c r="M373" s="17">
        <f>SUM(M374+M376)</f>
        <v>0</v>
      </c>
    </row>
    <row r="374" spans="1:13" ht="24" customHeight="1">
      <c r="A374" s="18" t="s">
        <v>166</v>
      </c>
      <c r="B374" s="19">
        <v>90</v>
      </c>
      <c r="C374" s="20">
        <v>11</v>
      </c>
      <c r="D374" s="20">
        <v>1</v>
      </c>
      <c r="E374" s="21">
        <v>4820000</v>
      </c>
      <c r="F374" s="22"/>
      <c r="G374" s="23">
        <f>SUM(H374:I374)</f>
        <v>40403.3</v>
      </c>
      <c r="H374" s="23">
        <f>SUM(H375)</f>
        <v>40403.3</v>
      </c>
      <c r="I374" s="23">
        <f>SUM(I375)</f>
        <v>0</v>
      </c>
      <c r="J374" s="24"/>
      <c r="K374" s="23">
        <f>SUM(L374:M374)</f>
        <v>40403.3</v>
      </c>
      <c r="L374" s="23">
        <f>SUM(L375)</f>
        <v>40403.3</v>
      </c>
      <c r="M374" s="24">
        <f>SUM(M375)</f>
        <v>0</v>
      </c>
    </row>
    <row r="375" spans="1:13" ht="18" customHeight="1">
      <c r="A375" s="18" t="s">
        <v>165</v>
      </c>
      <c r="B375" s="19">
        <v>90</v>
      </c>
      <c r="C375" s="20">
        <v>11</v>
      </c>
      <c r="D375" s="20">
        <v>1</v>
      </c>
      <c r="E375" s="21">
        <v>4829900</v>
      </c>
      <c r="F375" s="22">
        <v>1</v>
      </c>
      <c r="G375" s="23">
        <f>SUM(H375:I375)</f>
        <v>40403.3</v>
      </c>
      <c r="H375" s="31">
        <f>SUM('[1]2012-2013'!$I$194+'[1]2012-2013'!$I$195)</f>
        <v>40403.3</v>
      </c>
      <c r="I375" s="31">
        <v>0</v>
      </c>
      <c r="J375" s="34"/>
      <c r="K375" s="23">
        <f>SUM(L375:M375)</f>
        <v>40403.3</v>
      </c>
      <c r="L375" s="31">
        <f>SUM('[1]2012-2013'!$P$194+'[1]2012-2013'!$P$195)</f>
        <v>40403.3</v>
      </c>
      <c r="M375" s="34">
        <v>0</v>
      </c>
    </row>
    <row r="376" spans="1:13" ht="18" customHeight="1">
      <c r="A376" s="18" t="s">
        <v>57</v>
      </c>
      <c r="B376" s="19">
        <v>90</v>
      </c>
      <c r="C376" s="20">
        <v>11</v>
      </c>
      <c r="D376" s="20">
        <v>1</v>
      </c>
      <c r="E376" s="21">
        <v>7950000</v>
      </c>
      <c r="F376" s="22"/>
      <c r="G376" s="23">
        <f>SUM(H376:I376)</f>
        <v>2665.9</v>
      </c>
      <c r="H376" s="23">
        <f>SUM(H377)</f>
        <v>2665.9</v>
      </c>
      <c r="I376" s="23">
        <f>SUM(I377)</f>
        <v>0</v>
      </c>
      <c r="J376" s="24" t="e">
        <f>SUM(J377)</f>
        <v>#REF!</v>
      </c>
      <c r="K376" s="23">
        <f>SUM(L376:M376)</f>
        <v>2715.1</v>
      </c>
      <c r="L376" s="23">
        <f>SUM(L377)</f>
        <v>2715.1</v>
      </c>
      <c r="M376" s="24">
        <f>SUM(M377)</f>
        <v>0</v>
      </c>
    </row>
    <row r="377" spans="1:13" ht="30.75" customHeight="1">
      <c r="A377" s="18" t="s">
        <v>146</v>
      </c>
      <c r="B377" s="19">
        <v>90</v>
      </c>
      <c r="C377" s="20">
        <v>11</v>
      </c>
      <c r="D377" s="20">
        <v>1</v>
      </c>
      <c r="E377" s="21">
        <v>7950000</v>
      </c>
      <c r="F377" s="22">
        <v>500</v>
      </c>
      <c r="G377" s="23">
        <f>SUM(H377:I377)</f>
        <v>2665.9</v>
      </c>
      <c r="H377" s="23">
        <f>SUM('[1]2012-2013'!$I$193)</f>
        <v>2665.9</v>
      </c>
      <c r="I377" s="23">
        <v>0</v>
      </c>
      <c r="J377" s="24" t="e">
        <f>SUM('[2]Аналитич.табл.'!I257)</f>
        <v>#REF!</v>
      </c>
      <c r="K377" s="23">
        <f>SUM(L377:M377)</f>
        <v>2715.1</v>
      </c>
      <c r="L377" s="23">
        <f>SUM('[1]2012-2013'!$P$193)</f>
        <v>2715.1</v>
      </c>
      <c r="M377" s="24">
        <v>0</v>
      </c>
    </row>
    <row r="378" spans="1:13" s="16" customFormat="1" ht="29.25" customHeight="1">
      <c r="A378" s="10" t="s">
        <v>214</v>
      </c>
      <c r="B378" s="11">
        <v>90</v>
      </c>
      <c r="C378" s="12">
        <v>11</v>
      </c>
      <c r="D378" s="12">
        <v>5</v>
      </c>
      <c r="E378" s="13"/>
      <c r="F378" s="14"/>
      <c r="G378" s="15">
        <f>SUM(G379+G382)</f>
        <v>19002.6</v>
      </c>
      <c r="H378" s="15">
        <f>SUM(H379+H382)</f>
        <v>19002.6</v>
      </c>
      <c r="I378" s="15">
        <f>SUM(I380)</f>
        <v>0</v>
      </c>
      <c r="J378" s="17">
        <f>SUM(J380)</f>
        <v>0</v>
      </c>
      <c r="K378" s="15">
        <f>SUM(K379+K382)</f>
        <v>19002.6</v>
      </c>
      <c r="L378" s="15">
        <f>SUM(L379+L382)</f>
        <v>19002.6</v>
      </c>
      <c r="M378" s="17">
        <f>SUM(M380)</f>
        <v>0</v>
      </c>
    </row>
    <row r="379" spans="1:13" s="16" customFormat="1" ht="45" customHeight="1">
      <c r="A379" s="30" t="s">
        <v>133</v>
      </c>
      <c r="B379" s="19">
        <v>90</v>
      </c>
      <c r="C379" s="20">
        <v>11</v>
      </c>
      <c r="D379" s="20">
        <v>5</v>
      </c>
      <c r="E379" s="21">
        <v>20000</v>
      </c>
      <c r="F379" s="22"/>
      <c r="G379" s="23">
        <f aca="true" t="shared" si="59" ref="G379:M379">SUM(G380)</f>
        <v>3553.1</v>
      </c>
      <c r="H379" s="23">
        <f t="shared" si="59"/>
        <v>3553.1</v>
      </c>
      <c r="I379" s="23">
        <f t="shared" si="59"/>
        <v>0</v>
      </c>
      <c r="J379" s="24">
        <f t="shared" si="59"/>
        <v>0</v>
      </c>
      <c r="K379" s="23">
        <f t="shared" si="59"/>
        <v>3553.1</v>
      </c>
      <c r="L379" s="23">
        <f t="shared" si="59"/>
        <v>3553.1</v>
      </c>
      <c r="M379" s="24">
        <f t="shared" si="59"/>
        <v>0</v>
      </c>
    </row>
    <row r="380" spans="1:13" ht="18" customHeight="1">
      <c r="A380" s="18" t="s">
        <v>153</v>
      </c>
      <c r="B380" s="19">
        <v>90</v>
      </c>
      <c r="C380" s="20">
        <v>11</v>
      </c>
      <c r="D380" s="20">
        <v>5</v>
      </c>
      <c r="E380" s="21">
        <v>20400</v>
      </c>
      <c r="F380" s="22"/>
      <c r="G380" s="23">
        <f>SUM(G381)</f>
        <v>3553.1</v>
      </c>
      <c r="H380" s="23">
        <f aca="true" t="shared" si="60" ref="H380:M380">SUM(H381)</f>
        <v>3553.1</v>
      </c>
      <c r="I380" s="23">
        <f t="shared" si="60"/>
        <v>0</v>
      </c>
      <c r="J380" s="24">
        <f t="shared" si="60"/>
        <v>0</v>
      </c>
      <c r="K380" s="23">
        <f>SUM(K381)</f>
        <v>3553.1</v>
      </c>
      <c r="L380" s="23">
        <f t="shared" si="60"/>
        <v>3553.1</v>
      </c>
      <c r="M380" s="24">
        <f t="shared" si="60"/>
        <v>0</v>
      </c>
    </row>
    <row r="381" spans="1:13" ht="18" customHeight="1">
      <c r="A381" s="18" t="s">
        <v>36</v>
      </c>
      <c r="B381" s="19">
        <v>90</v>
      </c>
      <c r="C381" s="20">
        <v>11</v>
      </c>
      <c r="D381" s="20">
        <v>5</v>
      </c>
      <c r="E381" s="21">
        <v>20400</v>
      </c>
      <c r="F381" s="22">
        <v>500</v>
      </c>
      <c r="G381" s="23">
        <f>SUM(H381:J381)</f>
        <v>3553.1</v>
      </c>
      <c r="H381" s="23">
        <f>SUM('[1]2012-2013'!$I$199)</f>
        <v>3553.1</v>
      </c>
      <c r="I381" s="31">
        <v>0</v>
      </c>
      <c r="J381" s="26"/>
      <c r="K381" s="23">
        <f>SUM(L381:N381)</f>
        <v>3553.1</v>
      </c>
      <c r="L381" s="23">
        <f>SUM('[1]2012-2013'!$P$199)</f>
        <v>3553.1</v>
      </c>
      <c r="M381" s="34">
        <v>0</v>
      </c>
    </row>
    <row r="382" spans="1:13" ht="18" customHeight="1">
      <c r="A382" s="18" t="s">
        <v>165</v>
      </c>
      <c r="B382" s="19">
        <v>90</v>
      </c>
      <c r="C382" s="20">
        <v>11</v>
      </c>
      <c r="D382" s="20">
        <v>5</v>
      </c>
      <c r="E382" s="44">
        <v>4820000</v>
      </c>
      <c r="F382" s="45"/>
      <c r="G382" s="57">
        <f>SUM(H382:I382)</f>
        <v>15449.5</v>
      </c>
      <c r="H382" s="57">
        <f>SUM(H383)</f>
        <v>15449.5</v>
      </c>
      <c r="I382" s="97">
        <v>0</v>
      </c>
      <c r="J382" s="99"/>
      <c r="K382" s="57">
        <f>SUM(L382:M382)</f>
        <v>15449.5</v>
      </c>
      <c r="L382" s="57">
        <f>SUM(L383)</f>
        <v>15449.5</v>
      </c>
      <c r="M382" s="98">
        <v>0</v>
      </c>
    </row>
    <row r="383" spans="1:13" ht="18" customHeight="1">
      <c r="A383" s="18" t="s">
        <v>165</v>
      </c>
      <c r="B383" s="19">
        <v>90</v>
      </c>
      <c r="C383" s="20">
        <v>11</v>
      </c>
      <c r="D383" s="20">
        <v>5</v>
      </c>
      <c r="E383" s="44">
        <v>4820000</v>
      </c>
      <c r="F383" s="45"/>
      <c r="G383" s="57">
        <f>SUM(H383:I383)</f>
        <v>15449.5</v>
      </c>
      <c r="H383" s="57">
        <f>SUM(H384)</f>
        <v>15449.5</v>
      </c>
      <c r="I383" s="97">
        <v>0</v>
      </c>
      <c r="J383" s="99"/>
      <c r="K383" s="57">
        <f>SUM(L383:M383)</f>
        <v>15449.5</v>
      </c>
      <c r="L383" s="57">
        <f>SUM(L384)</f>
        <v>15449.5</v>
      </c>
      <c r="M383" s="98">
        <v>0</v>
      </c>
    </row>
    <row r="384" spans="1:13" ht="17.25" customHeight="1">
      <c r="A384" s="18" t="s">
        <v>165</v>
      </c>
      <c r="B384" s="19">
        <v>90</v>
      </c>
      <c r="C384" s="20">
        <v>11</v>
      </c>
      <c r="D384" s="20">
        <v>5</v>
      </c>
      <c r="E384" s="44">
        <v>4820000</v>
      </c>
      <c r="F384" s="45">
        <v>1</v>
      </c>
      <c r="G384" s="57">
        <f>SUM(H384:I384)</f>
        <v>15449.5</v>
      </c>
      <c r="H384" s="57">
        <f>SUM('[1]2012-2013'!$I$200)</f>
        <v>15449.5</v>
      </c>
      <c r="I384" s="97">
        <v>0</v>
      </c>
      <c r="J384" s="99"/>
      <c r="K384" s="57">
        <f>SUM(L384:M384)</f>
        <v>15449.5</v>
      </c>
      <c r="L384" s="57">
        <f>SUM('[1]2012-2013'!$P$200)</f>
        <v>15449.5</v>
      </c>
      <c r="M384" s="98">
        <v>0</v>
      </c>
    </row>
    <row r="385" spans="1:13" ht="23.25" customHeight="1" hidden="1">
      <c r="A385" s="27"/>
      <c r="B385" s="11"/>
      <c r="C385" s="121"/>
      <c r="D385" s="121"/>
      <c r="E385" s="48"/>
      <c r="F385" s="45"/>
      <c r="G385" s="50"/>
      <c r="H385" s="50"/>
      <c r="I385" s="50"/>
      <c r="J385" s="51"/>
      <c r="K385" s="50"/>
      <c r="L385" s="50"/>
      <c r="M385" s="134"/>
    </row>
    <row r="386" spans="1:13" ht="20.25" customHeight="1" hidden="1">
      <c r="A386" s="10"/>
      <c r="B386" s="11"/>
      <c r="C386" s="121"/>
      <c r="D386" s="121"/>
      <c r="E386" s="48"/>
      <c r="F386" s="45"/>
      <c r="G386" s="50"/>
      <c r="H386" s="50"/>
      <c r="I386" s="50"/>
      <c r="J386" s="51"/>
      <c r="K386" s="50"/>
      <c r="L386" s="50"/>
      <c r="M386" s="134"/>
    </row>
    <row r="387" spans="1:13" ht="51.75" customHeight="1" hidden="1">
      <c r="A387" s="130"/>
      <c r="B387" s="19"/>
      <c r="C387" s="52"/>
      <c r="D387" s="52"/>
      <c r="E387" s="44"/>
      <c r="F387" s="45"/>
      <c r="G387" s="53"/>
      <c r="H387" s="53"/>
      <c r="I387" s="53"/>
      <c r="J387" s="54"/>
      <c r="K387" s="53"/>
      <c r="L387" s="53"/>
      <c r="M387" s="135"/>
    </row>
    <row r="388" spans="1:13" s="16" customFormat="1" ht="25.5" customHeight="1" thickBot="1">
      <c r="A388" s="58" t="s">
        <v>147</v>
      </c>
      <c r="B388" s="59"/>
      <c r="C388" s="60"/>
      <c r="D388" s="61"/>
      <c r="E388" s="61"/>
      <c r="F388" s="61"/>
      <c r="G388" s="62">
        <f>SUM(G12+G29+G238+G286+G297+G363)</f>
        <v>2914215.5</v>
      </c>
      <c r="H388" s="62">
        <f>SUM(H12+H29+H238+H286+H297+H363)</f>
        <v>1851829.0999999999</v>
      </c>
      <c r="I388" s="62">
        <f>SUM(I12+I29+I238+I286+I297+I363)</f>
        <v>1062386.4</v>
      </c>
      <c r="J388" s="63"/>
      <c r="K388" s="62">
        <f>SUM(L388:M388)</f>
        <v>2966681.2</v>
      </c>
      <c r="L388" s="62">
        <f>SUM(L12+L29+L238+L297+L363+L286)</f>
        <v>1981441.9</v>
      </c>
      <c r="M388" s="62">
        <f>SUM(M12+M29+M238+M297+M363+M286)</f>
        <v>985239.3</v>
      </c>
    </row>
    <row r="389" spans="1:11" s="16" customFormat="1" ht="46.5" customHeight="1">
      <c r="A389" s="64"/>
      <c r="B389" s="65"/>
      <c r="C389" s="65"/>
      <c r="D389" s="65"/>
      <c r="E389" s="65"/>
      <c r="F389" s="65"/>
      <c r="G389" s="65"/>
      <c r="K389" s="65"/>
    </row>
    <row r="390" spans="1:12" ht="38.25" customHeight="1">
      <c r="A390" s="157"/>
      <c r="B390" s="152"/>
      <c r="C390" s="122"/>
      <c r="D390" s="5"/>
      <c r="E390" s="67"/>
      <c r="F390" s="128"/>
      <c r="G390" s="67"/>
      <c r="H390" s="68"/>
      <c r="I390" s="158"/>
      <c r="J390" s="159"/>
      <c r="K390" s="67"/>
      <c r="L390" s="68"/>
    </row>
    <row r="391" spans="1:11" ht="20.25" customHeight="1">
      <c r="A391" s="66"/>
      <c r="B391" s="123"/>
      <c r="C391" s="123"/>
      <c r="D391" s="123"/>
      <c r="E391" s="123"/>
      <c r="F391" s="123"/>
      <c r="G391" s="123"/>
      <c r="K391" s="123"/>
    </row>
    <row r="392" spans="1:11" ht="12.75" customHeight="1" hidden="1">
      <c r="A392" s="66"/>
      <c r="B392" s="123"/>
      <c r="C392" s="123"/>
      <c r="D392" s="123"/>
      <c r="E392" s="123"/>
      <c r="F392" s="123"/>
      <c r="G392" s="123"/>
      <c r="K392" s="123"/>
    </row>
    <row r="393" spans="1:11" ht="5.25" customHeight="1" hidden="1">
      <c r="A393" s="66"/>
      <c r="B393" s="123"/>
      <c r="C393" s="123"/>
      <c r="D393" s="123"/>
      <c r="E393" s="123"/>
      <c r="F393" s="123"/>
      <c r="G393" s="123"/>
      <c r="K393" s="123"/>
    </row>
    <row r="394" spans="1:11" ht="12.75" customHeight="1" hidden="1">
      <c r="A394" s="66"/>
      <c r="B394" s="123"/>
      <c r="C394" s="123"/>
      <c r="D394" s="123"/>
      <c r="E394" s="123"/>
      <c r="F394" s="123"/>
      <c r="G394" s="123"/>
      <c r="K394" s="123"/>
    </row>
    <row r="395" spans="1:11" ht="15">
      <c r="A395" s="124"/>
      <c r="B395" s="123"/>
      <c r="C395" s="123"/>
      <c r="D395" s="123"/>
      <c r="E395" s="123"/>
      <c r="F395" s="123"/>
      <c r="G395" s="123"/>
      <c r="K395" s="123"/>
    </row>
    <row r="396" spans="1:11" ht="15">
      <c r="A396" s="124"/>
      <c r="B396" s="123"/>
      <c r="C396" s="123"/>
      <c r="D396" s="123"/>
      <c r="E396" s="123"/>
      <c r="F396" s="123"/>
      <c r="G396" s="123"/>
      <c r="K396" s="123"/>
    </row>
    <row r="397" ht="15">
      <c r="A397" s="69"/>
    </row>
    <row r="401" ht="15">
      <c r="A401" s="66"/>
    </row>
    <row r="402" ht="15">
      <c r="A402" s="66"/>
    </row>
    <row r="403" ht="15">
      <c r="A403" s="66"/>
    </row>
    <row r="404" ht="15">
      <c r="A404" s="66"/>
    </row>
    <row r="405" ht="15">
      <c r="A405" s="124"/>
    </row>
    <row r="406" ht="15">
      <c r="A406" s="124"/>
    </row>
  </sheetData>
  <sheetProtection/>
  <mergeCells count="13">
    <mergeCell ref="L9:M9"/>
    <mergeCell ref="A9:A10"/>
    <mergeCell ref="B9:F9"/>
    <mergeCell ref="G9:G10"/>
    <mergeCell ref="H9:J9"/>
    <mergeCell ref="B7:K7"/>
    <mergeCell ref="A390:B390"/>
    <mergeCell ref="I390:J390"/>
    <mergeCell ref="K9:K10"/>
    <mergeCell ref="L1:N1"/>
    <mergeCell ref="L3:N3"/>
    <mergeCell ref="B5:K5"/>
    <mergeCell ref="B6:K6"/>
  </mergeCells>
  <printOptions/>
  <pageMargins left="0.984251968503937" right="0.1968503937007874" top="0.3937007874015748" bottom="0.1968503937007874" header="0.3937007874015748" footer="0.1968503937007874"/>
  <pageSetup fitToHeight="5" horizontalDpi="300" verticalDpi="300" orientation="landscape" paperSize="9" scale="4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KUZNECOVANA</dc:creator>
  <cp:keywords/>
  <dc:description/>
  <cp:lastModifiedBy>Дума</cp:lastModifiedBy>
  <cp:lastPrinted>2011-11-25T09:10:46Z</cp:lastPrinted>
  <dcterms:created xsi:type="dcterms:W3CDTF">2010-10-21T08:15:04Z</dcterms:created>
  <dcterms:modified xsi:type="dcterms:W3CDTF">2011-11-25T09:10:48Z</dcterms:modified>
  <cp:category/>
  <cp:version/>
  <cp:contentType/>
  <cp:contentStatus/>
</cp:coreProperties>
</file>